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0" yWindow="3015" windowWidth="19320" windowHeight="7290" tabRatio="959" firstSheet="4" activeTab="5"/>
  </bookViews>
  <sheets>
    <sheet name="Pop by Income Group" sheetId="1" state="hidden" r:id="rId1"/>
    <sheet name="EF by Income Group" sheetId="2" state="hidden" r:id="rId2"/>
    <sheet name="Biocapacity by Income Group" sheetId="3" state="hidden" r:id="rId3"/>
    <sheet name="Regional Data" sheetId="4" state="hidden" r:id="rId4"/>
    <sheet name="National Results (gha) " sheetId="5" r:id="rId5"/>
    <sheet name="Global Time Series (gha)" sheetId="6" r:id="rId6"/>
  </sheets>
  <externalReferences>
    <externalReference r:id="rId9"/>
    <externalReference r:id="rId10"/>
    <externalReference r:id="rId11"/>
    <externalReference r:id="rId12"/>
    <externalReference r:id="rId13"/>
  </externalReferences>
  <definedNames>
    <definedName name="_Key1" hidden="1">#REF!</definedName>
    <definedName name="_Order1" hidden="1">255</definedName>
    <definedName name="_Sort" hidden="1">#REF!</definedName>
    <definedName name="allCos">'[3]Income Group Histogram'!$AB$8:$AB$141</definedName>
    <definedName name="base_datafiles" localSheetId="5">'[5]000 - world - 1961'!$W$34:$W$43</definedName>
    <definedName name="base_datafiles" localSheetId="4">'[5]000 - world - 1961'!$W$34:$W$43</definedName>
    <definedName name="base_datafiles">'[1]000 - world - 1961'!$W$34:$W$43</definedName>
    <definedName name="CntryDisp" localSheetId="5">'[5]000 - world - 1961'!$B$13</definedName>
    <definedName name="CntryDisp" localSheetId="4">'[5]000 - world - 1961'!$B$13</definedName>
    <definedName name="CntryDisp">'[1]000 - world - 1961'!$B$13</definedName>
    <definedName name="CONST_CarbonInCO2" localSheetId="5">'[5]000 - world - 1961'!$C$781</definedName>
    <definedName name="CONST_CarbonInCO2" localSheetId="4">'[5]000 - world - 1961'!$C$781</definedName>
    <definedName name="CONST_CarbonInCO2">'[1]000 - world - 1961'!$C$781</definedName>
    <definedName name="Country" localSheetId="5">'[5]000 - world - 1961'!$B$12</definedName>
    <definedName name="Country" localSheetId="4">'[5]000 - world - 1961'!$B$12</definedName>
    <definedName name="Country">'[1]000 - world - 1961'!$B$12</definedName>
    <definedName name="CROPLAND_TIER" localSheetId="5">'[5]000 - world - 1961'!$Y$65</definedName>
    <definedName name="CROPLAND_TIER" localSheetId="4">'[5]000 - world - 1961'!$Y$65</definedName>
    <definedName name="CROPLAND_TIER">'[1]000 - world - 1961'!$Y$65</definedName>
    <definedName name="DB_RAWDATASHEET">'[4]CTPrices'!#REF!</definedName>
    <definedName name="EFPREF_COASTTROPHEFFY" localSheetId="5">'[5]000 - world - 1961'!$D$57</definedName>
    <definedName name="EFPREF_COASTTROPHEFFY" localSheetId="4">'[5]000 - world - 1961'!$D$57</definedName>
    <definedName name="EFPREF_COASTTROPHEFFY">'[1]000 - world - 1961'!$D$57</definedName>
    <definedName name="EFPREF_CSEQ" localSheetId="5">'[5]000 - world - 1961'!$B$51</definedName>
    <definedName name="EFPREF_CSEQ" localSheetId="4">'[5]000 - world - 1961'!$B$51</definedName>
    <definedName name="EFPREF_CSEQ">'[1]000 - world - 1961'!$B$51</definedName>
    <definedName name="EFPREF_FORESTDATA_SOURCE" localSheetId="5">'[5]000 - world - 1961'!$D$54</definedName>
    <definedName name="EFPREF_FORESTDATA_SOURCE" localSheetId="4">'[5]000 - world - 1961'!$D$54</definedName>
    <definedName name="EFPREF_FORESTDATA_SOURCE">'[1]000 - world - 1961'!$D$54</definedName>
    <definedName name="EFPREF_FRAFORSTLIMIT" localSheetId="5">'[5]000 - world - 1961'!$D$56</definedName>
    <definedName name="EFPREF_FRAFORSTLIMIT" localSheetId="4">'[5]000 - world - 1961'!$D$56</definedName>
    <definedName name="EFPREF_FRAFORSTLIMIT">'[1]000 - world - 1961'!$D$56</definedName>
    <definedName name="EFPREF_FUELWOODFROMFOREST" localSheetId="5">'[5]000 - world - 1961'!#REF!</definedName>
    <definedName name="EFPREF_FUELWOODFROMFOREST" localSheetId="4">'[5]000 - world - 1961'!#REF!</definedName>
    <definedName name="EFPREF_FUELWOODFROMFOREST">'[1]000 - world - 1961'!#REF!</definedName>
    <definedName name="EFPREF_LIMITFORSTWOOD" localSheetId="5">'[5]000 - world - 1961'!$D$55</definedName>
    <definedName name="EFPREF_LIMITFORSTWOOD" localSheetId="4">'[5]000 - world - 1961'!$D$55</definedName>
    <definedName name="EFPREF_LIMITFORSTWOOD">'[1]000 - world - 1961'!$D$55</definedName>
    <definedName name="EFPREF_OPEN_INVISIBLE" localSheetId="5">'[5]000 - world - 1961'!$Y$46</definedName>
    <definedName name="EFPREF_OPEN_INVISIBLE" localSheetId="4">'[5]000 - world - 1961'!$Y$46</definedName>
    <definedName name="EFPREF_OPEN_INVISIBLE">'[1]000 - world - 1961'!$Y$46</definedName>
    <definedName name="EFPREF_OPEN_READONLY" localSheetId="5">'[5]000 - world - 1961'!$Y$47</definedName>
    <definedName name="EFPREF_OPEN_READONLY" localSheetId="4">'[5]000 - world - 1961'!$Y$47</definedName>
    <definedName name="EFPREF_OPEN_READONLY">'[1]000 - world - 1961'!$Y$47</definedName>
    <definedName name="EFPREF_OPENALLFAO" localSheetId="5">'[5]000 - world - 1961'!$Y$48</definedName>
    <definedName name="EFPREF_OPENALLFAO" localSheetId="4">'[5]000 - world - 1961'!$Y$48</definedName>
    <definedName name="EFPREF_OPENALLFAO">'[1]000 - world - 1961'!$Y$48</definedName>
    <definedName name="EFPREF_TBFRA_OR_FRA_FORESTDATA" localSheetId="5">'[5]000 - world - 1961'!$D$54</definedName>
    <definedName name="EFPREF_TBFRA_OR_FRA_FORESTDATA" localSheetId="4">'[5]000 - world - 1961'!$D$54</definedName>
    <definedName name="EFPREF_TBFRA_OR_FRA_FORESTDATA">'[1]000 - world - 1961'!$D$54</definedName>
    <definedName name="EFPREF_USE_AWSFORESTLIMIT" localSheetId="5">'[5]000 - world - 1961'!$D$55</definedName>
    <definedName name="EFPREF_USE_AWSFORESTLIMIT" localSheetId="4">'[5]000 - world - 1961'!$D$55</definedName>
    <definedName name="EFPREF_USE_AWSFORESTLIMIT">'[1]000 - world - 1961'!$D$55</definedName>
    <definedName name="EFPREF_USE_HAORGHA" localSheetId="5">'[5]000 - world - 1961'!$B$47</definedName>
    <definedName name="EFPREF_USE_HAORGHA" localSheetId="4">'[5]000 - world - 1961'!$B$47</definedName>
    <definedName name="EFPREF_USE_HAORGHA">'[1]000 - world - 1961'!$B$47</definedName>
    <definedName name="EFPREF_USE_IMFORWBGDP" localSheetId="5">'[5]000 - world - 1961'!$D$58</definedName>
    <definedName name="EFPREF_USE_IMFORWBGDP" localSheetId="4">'[5]000 - world - 1961'!$D$58</definedName>
    <definedName name="EFPREF_USE_IMFORWBGDP">'[1]000 - world - 1961'!$D$58</definedName>
    <definedName name="EFPREF_USE_MCF" localSheetId="5">'[5]000 - world - 1961'!$B$49</definedName>
    <definedName name="EFPREF_USE_MCF" localSheetId="4">'[5]000 - world - 1961'!$B$49</definedName>
    <definedName name="EFPREF_USE_MCF">'[1]000 - world - 1961'!$B$49</definedName>
    <definedName name="EFPREF_USE_WORLD_YIELDS" localSheetId="5">'[5]000 - world - 1961'!$B$48</definedName>
    <definedName name="EFPREF_USE_WORLD_YIELDS" localSheetId="4">'[5]000 - world - 1961'!$B$48</definedName>
    <definedName name="EFPREF_USE_WORLD_YIELDS">'[1]000 - world - 1961'!$B$48</definedName>
    <definedName name="EFPREF_USEGLOBALYIELDS" localSheetId="5">'[5]000 - world - 1961'!$B$48</definedName>
    <definedName name="EFPREF_USEGLOBALYIELDS" localSheetId="4">'[5]000 - world - 1961'!$B$48</definedName>
    <definedName name="EFPREF_USEGLOBALYIELDS">'[1]000 - world - 1961'!$B$48</definedName>
    <definedName name="EFUI_CALCPREFS" localSheetId="5">'[5]000 - world - 1961'!$A$52</definedName>
    <definedName name="EFUI_CALCPREFS" localSheetId="4">'[5]000 - world - 1961'!$A$52</definedName>
    <definedName name="EFUI_CALCPREFS">'[1]000 - world - 1961'!$A$52</definedName>
    <definedName name="EFUI_COUNTRYNAME" localSheetId="5">'[5]000 - world - 1961'!$B$8</definedName>
    <definedName name="EFUI_COUNTRYNAME" localSheetId="4">'[5]000 - world - 1961'!$B$8</definedName>
    <definedName name="EFUI_COUNTRYNAME">'[1]000 - world - 1961'!$B$8</definedName>
    <definedName name="EFUI_DATAFILES" localSheetId="5">'[5]000 - world - 1961'!$W$34:$W$45</definedName>
    <definedName name="EFUI_DATAFILES" localSheetId="4">'[5]000 - world - 1961'!$W$34:$W$45</definedName>
    <definedName name="EFUI_DATAFILES">'[1]000 - world - 1961'!$W$34:$W$45</definedName>
    <definedName name="EFUI_FAODATAFILE" localSheetId="5">'[5]000 - world - 1961'!$W$34</definedName>
    <definedName name="EFUI_FAODATAFILE" localSheetId="4">'[5]000 - world - 1961'!$W$34</definedName>
    <definedName name="EFUI_FAODATAFILE">'[1]000 - world - 1961'!$W$34</definedName>
    <definedName name="FAOSTAT_country_code" localSheetId="5">'[5]000 - world - 1961'!$B$14</definedName>
    <definedName name="FAOSTAT_country_code" localSheetId="4">'[5]000 - world - 1961'!$B$14</definedName>
    <definedName name="FAOSTAT_country_code">'[1]000 - world - 1961'!$B$14</definedName>
    <definedName name="FISH_FISHSTAT_ENDYEAR" localSheetId="5">'[5]000 - world - 1961'!$A$1641</definedName>
    <definedName name="FISH_FISHSTAT_ENDYEAR" localSheetId="4">'[5]000 - world - 1961'!$A$1641</definedName>
    <definedName name="FISH_FISHSTAT_ENDYEAR">'[1]000 - world - 1961'!$A$1641</definedName>
    <definedName name="FISH_FISHSTAT_STARTYEAR" localSheetId="5">'[5]000 - world - 1961'!#REF!</definedName>
    <definedName name="FISH_FISHSTAT_STARTYEAR" localSheetId="4">'[5]000 - world - 1961'!#REF!</definedName>
    <definedName name="FISH_FISHSTAT_STARTYEAR">'[1]000 - world - 1961'!#REF!</definedName>
    <definedName name="FISH_FISHSTAT_YROFFSET" localSheetId="5">'[5]000 - world - 1961'!#REF!</definedName>
    <definedName name="FISH_FISHSTAT_YROFFSET" localSheetId="4">'[5]000 - world - 1961'!#REF!</definedName>
    <definedName name="FISH_FISHSTAT_YROFFSET">'[1]000 - world - 1961'!#REF!</definedName>
    <definedName name="FISH_FISHSTAT_YROFFSET2" localSheetId="5">'[5]000 - world - 1961'!#REF!</definedName>
    <definedName name="FISH_FISHSTAT_YROFFSET2" localSheetId="4">'[5]000 - world - 1961'!#REF!</definedName>
    <definedName name="FISH_FISHSTAT_YROFFSET2">'[1]000 - world - 1961'!#REF!</definedName>
    <definedName name="GDP" localSheetId="5">'[5]000 - world - 1961'!$B$22</definedName>
    <definedName name="GDP" localSheetId="4">'[5]000 - world - 1961'!$B$22</definedName>
    <definedName name="GDP">'[1]000 - world - 1961'!$B$22</definedName>
    <definedName name="GFN_BUTTONLABELS">'[4]Main'!#REF!</definedName>
    <definedName name="HiInCos">'[3]Income Group Histogram'!$X$8:$Y$33</definedName>
    <definedName name="itemArr">'[3]Data'!$B$2:$B$24977</definedName>
    <definedName name="LowInCos">'[3]Income Group Histogram'!$Y$8:$Z$64</definedName>
    <definedName name="MidInCos">'[3]Income Group Histogram'!$Z$8:$AA$68</definedName>
    <definedName name="nameArr">'[3]Data'!$A$2:$A$24977</definedName>
    <definedName name="pop" localSheetId="5">'[5]000 - world - 1961'!$B$17</definedName>
    <definedName name="pop" localSheetId="4">'[5]000 - world - 1961'!$B$17</definedName>
    <definedName name="pop">'[1]000 - world - 1961'!$B$17</definedName>
    <definedName name="pop_world" localSheetId="5">'[5]000 - world - 1961'!$B$20</definedName>
    <definedName name="pop_world" localSheetId="4">'[5]000 - world - 1961'!$B$20</definedName>
    <definedName name="pop_world">'[1]000 - world - 1961'!$B$20</definedName>
    <definedName name="popArr">'[3]Data'!$E$2:$E$24977</definedName>
    <definedName name="_xlnm.Print_Area" localSheetId="5">'Global Time Series (gha)'!$A$1:$M$19</definedName>
    <definedName name="_xlnm.Print_Area" localSheetId="4">'National Results (gha) '!$A$1:$Q$191</definedName>
    <definedName name="Query1">'[2]biocap'!$A$1:$C$25</definedName>
    <definedName name="RawData">#REF!</definedName>
    <definedName name="SYS_DBFILENAME">#REF!</definedName>
    <definedName name="TABLE_EQFACTORS" localSheetId="5">'[5]000 - world - 1961'!$A$1250:$E$1263</definedName>
    <definedName name="TABLE_EQFACTORS" localSheetId="4">'[5]000 - world - 1961'!$A$1250:$E$1263</definedName>
    <definedName name="TABLE_EQFACTORS">'[1]000 - world - 1961'!$A$1250:$E$1263</definedName>
    <definedName name="TABLE_YIELDFACS" localSheetId="5">'[5]000 - world - 1961'!$A$1225:$E$1236</definedName>
    <definedName name="TABLE_YIELDFACS" localSheetId="4">'[5]000 - world - 1961'!$A$1225:$E$1236</definedName>
    <definedName name="TABLE_YIELDFACS">'[1]000 - world - 1961'!$A$1225:$E$1236</definedName>
    <definedName name="TOC" localSheetId="5">'[5]000 - world - 1961'!$D$9</definedName>
    <definedName name="TOC" localSheetId="4">'[5]000 - world - 1961'!$D$9</definedName>
    <definedName name="TOC">'[1]000 - world - 1961'!$D$9</definedName>
    <definedName name="TOC_ANIMALPRODUCTS" localSheetId="5">'[5]000 - world - 1961'!$A$191</definedName>
    <definedName name="TOC_ANIMALPRODUCTS" localSheetId="4">'[5]000 - world - 1961'!$A$191</definedName>
    <definedName name="TOC_ANIMALPRODUCTS">'[1]000 - world - 1961'!$A$191</definedName>
    <definedName name="TOC_ANIMALPRODUCTS_BREAKOUT" localSheetId="5">'[5]000 - world - 1961'!$A$297</definedName>
    <definedName name="TOC_ANIMALPRODUCTS_BREAKOUT" localSheetId="4">'[5]000 - world - 1961'!$A$297</definedName>
    <definedName name="TOC_ANIMALPRODUCTS_BREAKOUT">'[1]000 - world - 1961'!$A$297</definedName>
    <definedName name="TOC_ANIMALPRODUCTS_FROMFEED" localSheetId="5">'[5]000 - world - 1961'!$A$220</definedName>
    <definedName name="TOC_ANIMALPRODUCTS_FROMFEED" localSheetId="4">'[5]000 - world - 1961'!$A$220</definedName>
    <definedName name="TOC_ANIMALPRODUCTS_FROMFEED">'[1]000 - world - 1961'!$A$220</definedName>
    <definedName name="TOC_ANIMALPRODUCTS_PASTURE" localSheetId="5">'[5]000 - world - 1961'!$A$385</definedName>
    <definedName name="TOC_ANIMALPRODUCTS_PASTURE" localSheetId="4">'[5]000 - world - 1961'!$A$385</definedName>
    <definedName name="TOC_ANIMALPRODUCTS_PASTURE">'[1]000 - world - 1961'!$A$385</definedName>
    <definedName name="TOC_BUILT" localSheetId="5">'[5]000 - world - 1961'!$A$1071</definedName>
    <definedName name="TOC_BUILT" localSheetId="4">'[5]000 - world - 1961'!$A$1071</definedName>
    <definedName name="TOC_BUILT">'[1]000 - world - 1961'!$A$1071</definedName>
    <definedName name="TOC_CROPLAND" localSheetId="5">'[5]000 - world - 1961'!$A$64</definedName>
    <definedName name="TOC_CROPLAND" localSheetId="4">'[5]000 - world - 1961'!$A$64</definedName>
    <definedName name="TOC_CROPLAND">'[1]000 - world - 1961'!$A$64</definedName>
    <definedName name="TOC_ENERGY" localSheetId="5">'[5]000 - world - 1961'!$A$720</definedName>
    <definedName name="TOC_ENERGY" localSheetId="4">'[5]000 - world - 1961'!$A$720</definedName>
    <definedName name="TOC_ENERGY">'[1]000 - world - 1961'!$A$720</definedName>
    <definedName name="TOC_ENERGY_BIOMASS" localSheetId="5">'[5]000 - world - 1961'!$A$1031</definedName>
    <definedName name="TOC_ENERGY_BIOMASS" localSheetId="4">'[5]000 - world - 1961'!$A$1031</definedName>
    <definedName name="TOC_ENERGY_BIOMASS">'[1]000 - world - 1961'!$A$1031</definedName>
    <definedName name="TOC_ENERGY_ENERGYUSE" localSheetId="5">'[5]000 - world - 1961'!$A$721</definedName>
    <definedName name="TOC_ENERGY_ENERGYUSE" localSheetId="4">'[5]000 - world - 1961'!$A$721</definedName>
    <definedName name="TOC_ENERGY_ENERGYUSE">'[1]000 - world - 1961'!$A$721</definedName>
    <definedName name="TOC_ENERGY_FOOTPRINT" localSheetId="5">'[5]000 - world - 1961'!$A$809</definedName>
    <definedName name="TOC_ENERGY_FOOTPRINT" localSheetId="4">'[5]000 - world - 1961'!$A$809</definedName>
    <definedName name="TOC_ENERGY_FOOTPRINT">'[1]000 - world - 1961'!$A$809</definedName>
    <definedName name="TOC_ENERGY_OCEANFLUX" localSheetId="5">'[5]000 - world - 1961'!$A$854</definedName>
    <definedName name="TOC_ENERGY_OCEANFLUX" localSheetId="4">'[5]000 - world - 1961'!$A$854</definedName>
    <definedName name="TOC_ENERGY_OCEANFLUX">'[1]000 - world - 1961'!$A$854</definedName>
    <definedName name="TOC_ENERGYINTRADE" localSheetId="5">'[5]000 - world - 1961'!$A$876</definedName>
    <definedName name="TOC_ENERGYINTRADE" localSheetId="4">'[5]000 - world - 1961'!$A$876</definedName>
    <definedName name="TOC_ENERGYINTRADE">'[1]000 - world - 1961'!$A$876</definedName>
    <definedName name="TOC_EQ" localSheetId="5">'[5]000 - world - 1961'!$A$1242</definedName>
    <definedName name="TOC_EQ" localSheetId="4">'[5]000 - world - 1961'!$A$1242</definedName>
    <definedName name="TOC_EQ">'[1]000 - world - 1961'!$A$1242</definedName>
    <definedName name="TOC_FISHINGGROUNDS" localSheetId="5">'[5]000 - world - 1961'!$A$475</definedName>
    <definedName name="TOC_FISHINGGROUNDS" localSheetId="4">'[5]000 - world - 1961'!$A$475</definedName>
    <definedName name="TOC_FISHINGGROUNDS">'[1]000 - world - 1961'!$A$475</definedName>
    <definedName name="TOC_FOOTPRINT" localSheetId="5">'[5]000 - world - 1961'!$G$8</definedName>
    <definedName name="TOC_FOOTPRINT" localSheetId="4">'[5]000 - world - 1961'!$G$8</definedName>
    <definedName name="TOC_FOOTPRINT">'[1]000 - world - 1961'!$G$8</definedName>
    <definedName name="TOC_FOOTPRINT_1kGHA" localSheetId="5">'[5]000 - world - 1961'!$O$8</definedName>
    <definedName name="TOC_FOOTPRINT_1kGHA" localSheetId="4">'[5]000 - world - 1961'!$O$8</definedName>
    <definedName name="TOC_FOOTPRINT_1kGHA">'[1]000 - world - 1961'!$O$8</definedName>
    <definedName name="TOC_FOREST" localSheetId="5">'[5]000 - world - 1961'!$A$608</definedName>
    <definedName name="TOC_FOREST" localSheetId="4">'[5]000 - world - 1961'!$A$608</definedName>
    <definedName name="TOC_FOREST">'[1]000 - world - 1961'!$A$608</definedName>
    <definedName name="TOC_FOREST_AREA" localSheetId="5">'[5]000 - world - 1961'!$A$643</definedName>
    <definedName name="TOC_FOREST_AREA" localSheetId="4">'[5]000 - world - 1961'!$A$643</definedName>
    <definedName name="TOC_FOREST_AREA">'[1]000 - world - 1961'!$A$643</definedName>
    <definedName name="TOC_FOREST_PRODUCTS" localSheetId="5">'[5]000 - world - 1961'!$A$609</definedName>
    <definedName name="TOC_FOREST_PRODUCTS" localSheetId="4">'[5]000 - world - 1961'!$A$609</definedName>
    <definedName name="TOC_FOREST_PRODUCTS">'[1]000 - world - 1961'!$A$609</definedName>
    <definedName name="TOC_HOME" localSheetId="5">'[5]000 - world - 1961'!$A$7</definedName>
    <definedName name="TOC_HOME" localSheetId="4">'[5]000 - world - 1961'!$A$7</definedName>
    <definedName name="TOC_HOME">'[1]000 - world - 1961'!$A$7</definedName>
    <definedName name="TOC_LANDUSE" localSheetId="5">'[5]000 - world - 1961'!$A$1094</definedName>
    <definedName name="TOC_LANDUSE" localSheetId="4">'[5]000 - world - 1961'!$A$1094</definedName>
    <definedName name="TOC_LANDUSE">'[1]000 - world - 1961'!$A$1094</definedName>
    <definedName name="TOC_LANDUSE_DETAILED" localSheetId="5">'[5]000 - world - 1961'!$A$1177</definedName>
    <definedName name="TOC_LANDUSE_DETAILED" localSheetId="4">'[5]000 - world - 1961'!$A$1177</definedName>
    <definedName name="TOC_LANDUSE_DETAILED">'[1]000 - world - 1961'!$A$1177</definedName>
    <definedName name="TOC_LANDUSE_OVERVIEW" localSheetId="5">'[5]000 - world - 1961'!$A$1095</definedName>
    <definedName name="TOC_LANDUSE_OVERVIEW" localSheetId="4">'[5]000 - world - 1961'!$A$1095</definedName>
    <definedName name="TOC_LANDUSE_OVERVIEW">'[1]000 - world - 1961'!$A$1095</definedName>
    <definedName name="TOC_LIBRARY" localSheetId="5">'[5]000 - world - 1961'!$A$1712</definedName>
    <definedName name="TOC_LIBRARY" localSheetId="4">'[5]000 - world - 1961'!$A$1712</definedName>
    <definedName name="TOC_LIBRARY">'[1]000 - world - 1961'!$A$1712</definedName>
    <definedName name="TOC_OTHTOOLS_END">'[4]Main'!#REF!</definedName>
    <definedName name="TOC_PASTURE" localSheetId="5">'[5]000 - world - 1961'!$A$281</definedName>
    <definedName name="TOC_PASTURE" localSheetId="4">'[5]000 - world - 1961'!$A$281</definedName>
    <definedName name="TOC_PASTURE">'[1]000 - world - 1961'!$A$281</definedName>
    <definedName name="TOC_REFERENCES" localSheetId="5">'[5]000 - world - 1961'!$A$1501</definedName>
    <definedName name="TOC_REFERENCES" localSheetId="4">'[5]000 - world - 1961'!$A$1501</definedName>
    <definedName name="TOC_REFERENCES">'[1]000 - world - 1961'!$A$1501</definedName>
    <definedName name="TOC_REFS_TABLE" localSheetId="5">'[5]000 - world - 1961'!$A$1503:$A$1595</definedName>
    <definedName name="TOC_REFS_TABLE" localSheetId="4">'[5]000 - world - 1961'!$A$1503:$A$1595</definedName>
    <definedName name="TOC_REFS_TABLE">'[1]000 - world - 1961'!$A$1503:$A$1595</definedName>
    <definedName name="TOC_RESULTS" localSheetId="5">'[5]000 - world - 1961'!$A$1268</definedName>
    <definedName name="TOC_RESULTS" localSheetId="4">'[5]000 - world - 1961'!$A$1268</definedName>
    <definedName name="TOC_RESULTS">'[1]000 - world - 1961'!$A$1268</definedName>
    <definedName name="TOC_RESULTS_BIOCAPACITY" localSheetId="5">'[5]000 - world - 1961'!$A$1328</definedName>
    <definedName name="TOC_RESULTS_BIOCAPACITY" localSheetId="4">'[5]000 - world - 1961'!$A$1328</definedName>
    <definedName name="TOC_RESULTS_BIOCAPACITY">'[1]000 - world - 1961'!$A$1328</definedName>
    <definedName name="TOC_RESULTS_EF" localSheetId="5">'[5]000 - world - 1961'!$A$1304</definedName>
    <definedName name="TOC_RESULTS_EF" localSheetId="4">'[5]000 - world - 1961'!$A$1304</definedName>
    <definedName name="TOC_RESULTS_EF">'[1]000 - world - 1961'!$A$1304</definedName>
    <definedName name="TOC_YIELDS" localSheetId="5">'[5]000 - world - 1961'!$A$1221</definedName>
    <definedName name="TOC_YIELDS" localSheetId="4">'[5]000 - world - 1961'!$A$1221</definedName>
    <definedName name="TOC_YIELDS">'[1]000 - world - 1961'!$A$1221</definedName>
    <definedName name="totalArr">'[3]Data'!$R$2:$R$24977</definedName>
    <definedName name="year" localSheetId="5">'[5]000 - world - 1961'!$B$9</definedName>
    <definedName name="year" localSheetId="4">'[5]000 - world - 1961'!$B$9</definedName>
    <definedName name="year">'[1]000 - world - 1961'!$B$9</definedName>
    <definedName name="YEAR_OFST" localSheetId="5">'[5]000 - world - 1961'!#REF!</definedName>
    <definedName name="YEAR_OFST" localSheetId="4">'[5]000 - world - 1961'!#REF!</definedName>
    <definedName name="YEAR_OFST">'[1]000 - world - 1961'!#REF!</definedName>
    <definedName name="yearArr">'[3]Data'!$C$2:$C$24977</definedName>
  </definedNames>
  <calcPr fullCalcOnLoad="1"/>
</workbook>
</file>

<file path=xl/sharedStrings.xml><?xml version="1.0" encoding="utf-8"?>
<sst xmlns="http://schemas.openxmlformats.org/spreadsheetml/2006/main" count="2195" uniqueCount="354">
  <si>
    <t>Global Population (billion)</t>
  </si>
  <si>
    <t>Total Ecological Footprint</t>
  </si>
  <si>
    <t>Cropland Footprint</t>
  </si>
  <si>
    <t>Grazing Land Footprint</t>
  </si>
  <si>
    <t>Forest Footprint</t>
  </si>
  <si>
    <t>Fishing Ground Footprint</t>
  </si>
  <si>
    <t>Carbon Footprint</t>
  </si>
  <si>
    <t>Built-up Land</t>
  </si>
  <si>
    <t>Total Biocapacity</t>
  </si>
  <si>
    <t>Notes:</t>
  </si>
  <si>
    <t>Grazing Footprint</t>
  </si>
  <si>
    <t>Cropland</t>
  </si>
  <si>
    <t>Grazing Land</t>
  </si>
  <si>
    <t>Forest</t>
  </si>
  <si>
    <t>Fishing Ground</t>
  </si>
  <si>
    <t>Built Land</t>
  </si>
  <si>
    <t>World</t>
  </si>
  <si>
    <t>High Income Countries</t>
  </si>
  <si>
    <t>Middle Income Countries</t>
  </si>
  <si>
    <t>Low Income Countries</t>
  </si>
  <si>
    <t>Africa</t>
  </si>
  <si>
    <t>Algeria</t>
  </si>
  <si>
    <t>Angola</t>
  </si>
  <si>
    <t>Benin</t>
  </si>
  <si>
    <t>Botswana</t>
  </si>
  <si>
    <t>Burkina Faso</t>
  </si>
  <si>
    <t>Cameroon</t>
  </si>
  <si>
    <t>Chad</t>
  </si>
  <si>
    <t>Congo</t>
  </si>
  <si>
    <t>Egypt</t>
  </si>
  <si>
    <t>Eritrea</t>
  </si>
  <si>
    <t>Gambia</t>
  </si>
  <si>
    <t>Ghana</t>
  </si>
  <si>
    <t>Guinea</t>
  </si>
  <si>
    <t>Guinea-Bissau</t>
  </si>
  <si>
    <t>Liberia</t>
  </si>
  <si>
    <t>Madagascar</t>
  </si>
  <si>
    <t>Mali</t>
  </si>
  <si>
    <t>Mauritania</t>
  </si>
  <si>
    <t>Morocco</t>
  </si>
  <si>
    <t>Namibia</t>
  </si>
  <si>
    <t>Niger</t>
  </si>
  <si>
    <t>Nigeria</t>
  </si>
  <si>
    <t>Senegal</t>
  </si>
  <si>
    <t>Sierra Leone</t>
  </si>
  <si>
    <t>Somalia</t>
  </si>
  <si>
    <t>South Africa</t>
  </si>
  <si>
    <t>Sudan</t>
  </si>
  <si>
    <t>Tunisia</t>
  </si>
  <si>
    <t>Zambia</t>
  </si>
  <si>
    <t>Zimbabwe</t>
  </si>
  <si>
    <t>Armenia</t>
  </si>
  <si>
    <t>Azerbaijan</t>
  </si>
  <si>
    <t>Iraq</t>
  </si>
  <si>
    <t>Israel</t>
  </si>
  <si>
    <t>Jordan</t>
  </si>
  <si>
    <t>Kazakhstan</t>
  </si>
  <si>
    <t>Kuwait</t>
  </si>
  <si>
    <t>Kyrgyzstan</t>
  </si>
  <si>
    <t>Lebanon</t>
  </si>
  <si>
    <t>Oman</t>
  </si>
  <si>
    <t>Saudi Arabia</t>
  </si>
  <si>
    <t>Tajikistan</t>
  </si>
  <si>
    <t>Turkey</t>
  </si>
  <si>
    <t>Turkmenistan</t>
  </si>
  <si>
    <t>Uzbekistan</t>
  </si>
  <si>
    <t>Yemen</t>
  </si>
  <si>
    <t>Cambodia</t>
  </si>
  <si>
    <t>China</t>
  </si>
  <si>
    <t>India</t>
  </si>
  <si>
    <t>Myanmar</t>
  </si>
  <si>
    <t>New Zealand</t>
  </si>
  <si>
    <t>Pakistan</t>
  </si>
  <si>
    <t>Papua New Guinea</t>
  </si>
  <si>
    <t>Singapore</t>
  </si>
  <si>
    <t>Sri Lanka</t>
  </si>
  <si>
    <t>Thailand</t>
  </si>
  <si>
    <t>Viet Nam</t>
  </si>
  <si>
    <t>Latin America and the Caribbean</t>
  </si>
  <si>
    <t>Argentina</t>
  </si>
  <si>
    <t>Bolivia</t>
  </si>
  <si>
    <t>Chile</t>
  </si>
  <si>
    <t>Colombia</t>
  </si>
  <si>
    <t>Costa Rica</t>
  </si>
  <si>
    <t>Cuba</t>
  </si>
  <si>
    <t>Dominican Republic</t>
  </si>
  <si>
    <t>Guatemala</t>
  </si>
  <si>
    <t>Haiti</t>
  </si>
  <si>
    <t>Honduras</t>
  </si>
  <si>
    <t>Mexico</t>
  </si>
  <si>
    <t>Nicaragua</t>
  </si>
  <si>
    <t>Panama</t>
  </si>
  <si>
    <t>Paraguay</t>
  </si>
  <si>
    <t>Peru</t>
  </si>
  <si>
    <t>Canada</t>
  </si>
  <si>
    <t>United States of America</t>
  </si>
  <si>
    <t>Austria</t>
  </si>
  <si>
    <t>Bulgaria</t>
  </si>
  <si>
    <t>Czech Republic</t>
  </si>
  <si>
    <t>Denmark</t>
  </si>
  <si>
    <t>Estonia</t>
  </si>
  <si>
    <t>France</t>
  </si>
  <si>
    <t>Greece</t>
  </si>
  <si>
    <t>Hungary</t>
  </si>
  <si>
    <t>Italy</t>
  </si>
  <si>
    <t>Latvia</t>
  </si>
  <si>
    <t>Lithuania</t>
  </si>
  <si>
    <t>Poland</t>
  </si>
  <si>
    <t>Portugal</t>
  </si>
  <si>
    <t>Romania</t>
  </si>
  <si>
    <t>Slovakia</t>
  </si>
  <si>
    <t>Slovenia</t>
  </si>
  <si>
    <t>Spain</t>
  </si>
  <si>
    <t>Sweden</t>
  </si>
  <si>
    <t>United Kingdom</t>
  </si>
  <si>
    <t>Albania</t>
  </si>
  <si>
    <t>Belarus</t>
  </si>
  <si>
    <t>Croatia</t>
  </si>
  <si>
    <t>Norway</t>
  </si>
  <si>
    <t>Russian Federation</t>
  </si>
  <si>
    <t>Ukraine</t>
  </si>
  <si>
    <t>Notes</t>
  </si>
  <si>
    <t>Totals may not add up due to rounding</t>
  </si>
  <si>
    <t>HUMANITY'S ECOLOGICAL FOOTPRINT AND BIOCAPACITY THROUGH TIME</t>
  </si>
  <si>
    <t>Ecological Footprint to Biocapacity ratio</t>
  </si>
  <si>
    <r>
      <t xml:space="preserve">Ecological </t>
    </r>
    <r>
      <rPr>
        <b/>
        <sz val="10"/>
        <color indexed="10"/>
        <rFont val="Arial"/>
        <family val="2"/>
      </rPr>
      <t>(Deficit)</t>
    </r>
    <r>
      <rPr>
        <b/>
        <sz val="10"/>
        <rFont val="Arial"/>
        <family val="2"/>
      </rPr>
      <t xml:space="preserve"> or Reserve</t>
    </r>
  </si>
  <si>
    <t>United Arab Emirates</t>
  </si>
  <si>
    <t>Japan</t>
  </si>
  <si>
    <t>Ecuador</t>
  </si>
  <si>
    <t>Belgium</t>
  </si>
  <si>
    <t>Finland</t>
  </si>
  <si>
    <t>Germany</t>
  </si>
  <si>
    <t>Ireland</t>
  </si>
  <si>
    <t>Switzerland</t>
  </si>
  <si>
    <t>Netherlands</t>
  </si>
  <si>
    <t>Ecological Footprint of Consumption</t>
  </si>
  <si>
    <t>Bosnia and Herzegovina</t>
  </si>
  <si>
    <t>Central African Republic</t>
  </si>
  <si>
    <t>Congo, Democratic Republic of</t>
  </si>
  <si>
    <t>Djibouti</t>
  </si>
  <si>
    <t>Fiji</t>
  </si>
  <si>
    <t>Iran, Islamic Republic of</t>
  </si>
  <si>
    <t>Korea, Democratic People's Republic of</t>
  </si>
  <si>
    <t>Korea, Republic of</t>
  </si>
  <si>
    <t>Lao People's Democratic Republic</t>
  </si>
  <si>
    <t>Libyan Arab Jamahiriya</t>
  </si>
  <si>
    <t>Moldova</t>
  </si>
  <si>
    <t>Qatar</t>
  </si>
  <si>
    <t>Solomon Islands</t>
  </si>
  <si>
    <t>Syrian Arab Republic</t>
  </si>
  <si>
    <t>Tanzania, United Republic of</t>
  </si>
  <si>
    <t>Venezuela, Bolivarian Republic of</t>
  </si>
  <si>
    <t>Asia</t>
  </si>
  <si>
    <t>Europe</t>
  </si>
  <si>
    <t>Oceania</t>
  </si>
  <si>
    <r>
      <t xml:space="preserve">More details on these results can be found by visiting: </t>
    </r>
    <r>
      <rPr>
        <b/>
        <sz val="10"/>
        <rFont val="Arial"/>
        <family val="2"/>
      </rPr>
      <t>www.footprintnetwork.org/atlas</t>
    </r>
  </si>
  <si>
    <r>
      <t>Population</t>
    </r>
    <r>
      <rPr>
        <b/>
        <vertAlign val="superscript"/>
        <sz val="10"/>
        <rFont val="Arial"/>
        <family val="2"/>
      </rPr>
      <t xml:space="preserve">              (million)</t>
    </r>
  </si>
  <si>
    <t>ECOLOGICAL FOOTPRINT (global hectares per capita)</t>
  </si>
  <si>
    <t>BIOCAPACITY (global hectares per capita)</t>
  </si>
  <si>
    <t>Canada and USA</t>
  </si>
  <si>
    <t>2010 Edition. Totals may not add up due to rounding.</t>
  </si>
  <si>
    <t>ECOLOGICAL FOOTPRINT AND BIOCAPACITY, 2007</t>
  </si>
  <si>
    <t>Afghanistan</t>
  </si>
  <si>
    <t>Australia</t>
  </si>
  <si>
    <t>Brazil</t>
  </si>
  <si>
    <t>Burundi</t>
  </si>
  <si>
    <t>El Salvador</t>
  </si>
  <si>
    <t>Gabon</t>
  </si>
  <si>
    <t>Indonesia</t>
  </si>
  <si>
    <t>CÃ´te d'Ivoire</t>
  </si>
  <si>
    <t>Jamaica</t>
  </si>
  <si>
    <t>Kenya</t>
  </si>
  <si>
    <t>Malaysia</t>
  </si>
  <si>
    <t>Mauritius</t>
  </si>
  <si>
    <t>Mongolia</t>
  </si>
  <si>
    <t>Mozambique</t>
  </si>
  <si>
    <t>Nepal</t>
  </si>
  <si>
    <t>Philippines</t>
  </si>
  <si>
    <t>Timor-Leste</t>
  </si>
  <si>
    <t>Puerto Rico</t>
  </si>
  <si>
    <t>Rwanda</t>
  </si>
  <si>
    <t>Togo</t>
  </si>
  <si>
    <t>Trinidad and Tobago</t>
  </si>
  <si>
    <t>Uganda</t>
  </si>
  <si>
    <t>Uruguay</t>
  </si>
  <si>
    <t>HI</t>
  </si>
  <si>
    <t>LI</t>
  </si>
  <si>
    <t>LM</t>
  </si>
  <si>
    <t>UM</t>
  </si>
  <si>
    <t>American Samoa</t>
  </si>
  <si>
    <t>Andorra</t>
  </si>
  <si>
    <t>Antigua and Barbuda</t>
  </si>
  <si>
    <t>Bahamas</t>
  </si>
  <si>
    <t>Bahrain</t>
  </si>
  <si>
    <t>Barbados</t>
  </si>
  <si>
    <t>Belize</t>
  </si>
  <si>
    <t>Bermuda</t>
  </si>
  <si>
    <t>Bhutan</t>
  </si>
  <si>
    <t>British Indian Ocean Ter</t>
  </si>
  <si>
    <t>British Virgin Islands</t>
  </si>
  <si>
    <t>Brunei Darussalam</t>
  </si>
  <si>
    <t>Cape Verde</t>
  </si>
  <si>
    <t>Cayman Islands</t>
  </si>
  <si>
    <t>Channel Islands</t>
  </si>
  <si>
    <t>Christmas Island</t>
  </si>
  <si>
    <t>Cocos (Keeling) Islands</t>
  </si>
  <si>
    <t>Comoros</t>
  </si>
  <si>
    <t>Cook Islands</t>
  </si>
  <si>
    <t>Cyprus</t>
  </si>
  <si>
    <t>Czechoslovakia</t>
  </si>
  <si>
    <t>Dominica</t>
  </si>
  <si>
    <t>Equatorial Guinea</t>
  </si>
  <si>
    <t>Ethiopia PDR</t>
  </si>
  <si>
    <t>Falkland Islands</t>
  </si>
  <si>
    <t>Faroe Islands</t>
  </si>
  <si>
    <t>French Guiana</t>
  </si>
  <si>
    <t>French Polynesia</t>
  </si>
  <si>
    <t>Gibraltar</t>
  </si>
  <si>
    <t>Greenland</t>
  </si>
  <si>
    <t>Grenada</t>
  </si>
  <si>
    <t>Guadeloupe</t>
  </si>
  <si>
    <t>Guam</t>
  </si>
  <si>
    <t>Guyana</t>
  </si>
  <si>
    <t>Holy See</t>
  </si>
  <si>
    <t>Iceland</t>
  </si>
  <si>
    <t>Isle of Man</t>
  </si>
  <si>
    <t>Kiribati</t>
  </si>
  <si>
    <t>Liechtenstein</t>
  </si>
  <si>
    <t>Luxembourg</t>
  </si>
  <si>
    <t>Maldives</t>
  </si>
  <si>
    <t>Malta</t>
  </si>
  <si>
    <t>Martinique</t>
  </si>
  <si>
    <t>Mayotte</t>
  </si>
  <si>
    <t>Monaco</t>
  </si>
  <si>
    <t>Montserrat</t>
  </si>
  <si>
    <t>Nauru</t>
  </si>
  <si>
    <t>Netherlands Antilles</t>
  </si>
  <si>
    <t>New Caledonia</t>
  </si>
  <si>
    <t>Niue</t>
  </si>
  <si>
    <t>Norfolk Island</t>
  </si>
  <si>
    <t>Pacific Islands Trust</t>
  </si>
  <si>
    <t>Pitcairn</t>
  </si>
  <si>
    <t>RÃ©union</t>
  </si>
  <si>
    <t>Saint Helena</t>
  </si>
  <si>
    <t>Saint Lucia</t>
  </si>
  <si>
    <t>Saint Pierre and Miquelon</t>
  </si>
  <si>
    <t>Saint Vincent and Grenadines</t>
  </si>
  <si>
    <t>Samoa</t>
  </si>
  <si>
    <t>San Marino</t>
  </si>
  <si>
    <t>Sao Tome and Principe</t>
  </si>
  <si>
    <t>Seychelles</t>
  </si>
  <si>
    <t>Suriname</t>
  </si>
  <si>
    <t>Tokelau</t>
  </si>
  <si>
    <t>Tonga</t>
  </si>
  <si>
    <t>Turks and Caicos Islands</t>
  </si>
  <si>
    <t>Tuvalu</t>
  </si>
  <si>
    <t>US Virgin Islands</t>
  </si>
  <si>
    <t>USSR</t>
  </si>
  <si>
    <t>Vanuatu</t>
  </si>
  <si>
    <t>Wake Island</t>
  </si>
  <si>
    <t>Wallis and Futuna Islands</t>
  </si>
  <si>
    <t>Western Sahara</t>
  </si>
  <si>
    <t>Yugoslav SFR</t>
  </si>
  <si>
    <t>Timor Leste</t>
  </si>
  <si>
    <t>GFN_name</t>
  </si>
  <si>
    <t>WB_Income_Group</t>
  </si>
  <si>
    <t>Bangladesh</t>
  </si>
  <si>
    <t>Aruba</t>
  </si>
  <si>
    <t>Georgia</t>
  </si>
  <si>
    <t>Lesotho</t>
  </si>
  <si>
    <t>Marshall Islands</t>
  </si>
  <si>
    <t>Malawi</t>
  </si>
  <si>
    <t>Micronesia, Federated States of</t>
  </si>
  <si>
    <t>Macedonia TFYR</t>
  </si>
  <si>
    <t>Northern Mariana Islands</t>
  </si>
  <si>
    <t>Palau</t>
  </si>
  <si>
    <t>Serbia and Montenegro</t>
  </si>
  <si>
    <t>Saint Kitts and Nevis</t>
  </si>
  <si>
    <t>Swaziland</t>
  </si>
  <si>
    <t>Ethiopia</t>
  </si>
  <si>
    <t>Anguilla</t>
  </si>
  <si>
    <t>Serbia</t>
  </si>
  <si>
    <t>Montenegro</t>
  </si>
  <si>
    <t>Occupied Palestinian Territory</t>
  </si>
  <si>
    <t>Population</t>
  </si>
  <si>
    <t>No N/A</t>
  </si>
  <si>
    <t>MI</t>
  </si>
  <si>
    <t>Tot Crop EF</t>
  </si>
  <si>
    <t>Tot Graz EF</t>
  </si>
  <si>
    <t>Tot Forest EF</t>
  </si>
  <si>
    <t>Tot Fish EF</t>
  </si>
  <si>
    <t>Tot Carbon EF</t>
  </si>
  <si>
    <t>Tot Built EF</t>
  </si>
  <si>
    <t>Tot Crop Bio</t>
  </si>
  <si>
    <t>Tot Graz Bio</t>
  </si>
  <si>
    <t>Tot Forest Bio</t>
  </si>
  <si>
    <t>Tot Fish Bio</t>
  </si>
  <si>
    <t>Tot Built Bio</t>
  </si>
  <si>
    <t>LI Pop</t>
  </si>
  <si>
    <t>MI Pop</t>
  </si>
  <si>
    <t>HI Pop</t>
  </si>
  <si>
    <t>EF/capita</t>
  </si>
  <si>
    <t>Total EF</t>
  </si>
  <si>
    <t>EFC</t>
  </si>
  <si>
    <t>Crop EF</t>
  </si>
  <si>
    <t>Grazing EF</t>
  </si>
  <si>
    <t>Forest EF</t>
  </si>
  <si>
    <t>Fish EF</t>
  </si>
  <si>
    <t>Carbon EF</t>
  </si>
  <si>
    <t>Built EF</t>
  </si>
  <si>
    <t>Crop EF/c</t>
  </si>
  <si>
    <t>Total Crop EF</t>
  </si>
  <si>
    <t>Grazing EF/c</t>
  </si>
  <si>
    <t>Total Grazing EF</t>
  </si>
  <si>
    <t>Forest EF/c</t>
  </si>
  <si>
    <t>Total Forest EF</t>
  </si>
  <si>
    <t>Fish EF/c</t>
  </si>
  <si>
    <t>Total Fish EF</t>
  </si>
  <si>
    <t>Carbon EF/c</t>
  </si>
  <si>
    <t>Total Carbon</t>
  </si>
  <si>
    <t>Built EF/c</t>
  </si>
  <si>
    <t>Total Built</t>
  </si>
  <si>
    <t>Bio/c</t>
  </si>
  <si>
    <t>Total Bio</t>
  </si>
  <si>
    <t>Biocapacity</t>
  </si>
  <si>
    <t>Total Crop Bio</t>
  </si>
  <si>
    <t>Crop Bio/c</t>
  </si>
  <si>
    <t>Crop Bio</t>
  </si>
  <si>
    <t>Grazing Bio/c</t>
  </si>
  <si>
    <t>Total Grazing Bio</t>
  </si>
  <si>
    <t>Grazing Bio</t>
  </si>
  <si>
    <t>Forest Bio</t>
  </si>
  <si>
    <t>Total Forest Bio</t>
  </si>
  <si>
    <t>Forest Bio/c</t>
  </si>
  <si>
    <t>Fish Bio/c</t>
  </si>
  <si>
    <t>Total Fish Bio</t>
  </si>
  <si>
    <t>Fish Bio</t>
  </si>
  <si>
    <t>Built Bio/c</t>
  </si>
  <si>
    <t>Built Bio</t>
  </si>
  <si>
    <t>For copying</t>
  </si>
  <si>
    <t>Côte d'Ivoire</t>
  </si>
  <si>
    <t>Income Group</t>
  </si>
  <si>
    <t>Other</t>
  </si>
  <si>
    <t>United States and Canada</t>
  </si>
  <si>
    <t>Unclassified Countries</t>
  </si>
  <si>
    <t>0.00 = less than 0.005</t>
  </si>
  <si>
    <t>Income groups reflect World Bank classification.</t>
  </si>
  <si>
    <r>
      <t xml:space="preserve">List is limited to countries with populations greater than 1 million in 2007. More detailed results, or results for other countries are available on request from </t>
    </r>
    <r>
      <rPr>
        <b/>
        <sz val="10"/>
        <rFont val="Arial"/>
        <family val="2"/>
      </rPr>
      <t>data@footprintnetwork.org</t>
    </r>
    <r>
      <rPr>
        <sz val="10"/>
        <rFont val="Arial"/>
        <family val="2"/>
      </rPr>
      <t>.</t>
    </r>
  </si>
  <si>
    <t>Regional totals include all countries in the region, as listed by UNStats. World total is calculated from regional totals and slightly varies from FAO world total..</t>
  </si>
  <si>
    <t>Population data are from the UN FAO, with the exception of those of the United Arab Emirates, where numbers were obtained directly from the UAE government. Note that this change also affects the Asia and World total.</t>
  </si>
  <si>
    <r>
      <t xml:space="preserve">Results from National Footprint Accounts 2010 edition, </t>
    </r>
    <r>
      <rPr>
        <b/>
        <sz val="10"/>
        <rFont val="Arial"/>
        <family val="2"/>
      </rPr>
      <t>www.footprintnetwork.org</t>
    </r>
    <r>
      <rPr>
        <sz val="10"/>
        <rFont val="Arial"/>
        <family val="2"/>
      </rPr>
      <t>. Extracted on October 13, 2010</t>
    </r>
  </si>
  <si>
    <t>For results in acres, multiply hectare numbers by 2.471</t>
  </si>
  <si>
    <r>
      <t xml:space="preserve">Unless otherwise noted, all data from Global Footprint Network, 2010. The Ecological Footprint Atlas 2010, </t>
    </r>
    <r>
      <rPr>
        <u val="single"/>
        <sz val="10"/>
        <color indexed="12"/>
        <rFont val="Arial"/>
        <family val="2"/>
      </rPr>
      <t>www.footprintnetwork.org/atlas</t>
    </r>
  </si>
  <si>
    <t>(global hectares per capita)</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</si>
</sst>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CHF&quot;#,##0;\-&quot;CHF&quot;#,##0"/>
    <numFmt numFmtId="165" formatCode="&quot;CHF&quot;#,##0;[Red]\-&quot;CHF&quot;#,##0"/>
    <numFmt numFmtId="166" formatCode="&quot;CHF&quot;#,##0.00;\-&quot;CHF&quot;#,##0.00"/>
    <numFmt numFmtId="167" formatCode="&quot;CHF&quot;#,##0.00;[Red]\-&quot;CHF&quot;#,##0.00"/>
    <numFmt numFmtId="168" formatCode="_-&quot;CHF&quot;* #,##0_-;\-&quot;CHF&quot;* #,##0_-;_-&quot;CHF&quot;* &quot;-&quot;_-;_-@_-"/>
    <numFmt numFmtId="169" formatCode="_-* #,##0_-;\-* #,##0_-;_-* &quot;-&quot;_-;_-@_-"/>
    <numFmt numFmtId="170" formatCode="_-&quot;CHF&quot;* #,##0.00_-;\-&quot;CHF&quot;* #,##0.00_-;_-&quot;CHF&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_(* #,##0_);_(* \(#,##0\);_(* &quot;-&quot;??_);_(@_)"/>
    <numFmt numFmtId="180" formatCode="_-* #,##0_-;\-* #,##0_-;_-* &quot;-&quot;??_-;_-@_-"/>
    <numFmt numFmtId="181" formatCode="0.0%"/>
    <numFmt numFmtId="182" formatCode="[$-409]dddd\,\ mmmm\ dd\,\ yyyy"/>
    <numFmt numFmtId="183" formatCode="[$-409]h:mm:ss\ AM/PM"/>
    <numFmt numFmtId="184" formatCode="#,##0.0"/>
    <numFmt numFmtId="185" formatCode="#;#;0"/>
    <numFmt numFmtId="186" formatCode="0.000"/>
    <numFmt numFmtId="187" formatCode="0.0000"/>
    <numFmt numFmtId="188" formatCode="0.0000000"/>
    <numFmt numFmtId="189" formatCode="0.000000"/>
    <numFmt numFmtId="190" formatCode="0.00000"/>
    <numFmt numFmtId="191" formatCode="&quot;Yes&quot;;&quot;Yes&quot;;&quot;No&quot;"/>
    <numFmt numFmtId="192" formatCode="&quot;True&quot;;&quot;True&quot;;&quot;False&quot;"/>
    <numFmt numFmtId="193" formatCode="&quot;On&quot;;&quot;On&quot;;&quot;Off&quot;"/>
    <numFmt numFmtId="194" formatCode="[$€-2]\ #,##0.00_);[Red]\([$€-2]\ #,##0.00\)"/>
    <numFmt numFmtId="195" formatCode="_-* #,##0.0_-;\-* #,##0.0_-;_-* &quot;-&quot;??_-;_-@_-"/>
    <numFmt numFmtId="196" formatCode="0.00_);[Red]\(0.00\)"/>
    <numFmt numFmtId="197" formatCode="0.0_);[Red]\(0.0\)"/>
    <numFmt numFmtId="198" formatCode="0_);[Red]\(0\)"/>
    <numFmt numFmtId="199" formatCode="0.0000000000"/>
    <numFmt numFmtId="200" formatCode="0.00000000000"/>
    <numFmt numFmtId="201" formatCode="0.000000000000"/>
    <numFmt numFmtId="202" formatCode="0.0000000000000"/>
    <numFmt numFmtId="203" formatCode="0.000000000"/>
    <numFmt numFmtId="204" formatCode="0.00000000"/>
    <numFmt numFmtId="205" formatCode="_(* #,##0.0_);_(* \(#,##0.0\);_(* &quot;-&quot;??_);_(@_)"/>
    <numFmt numFmtId="206" formatCode="#,##0.000"/>
    <numFmt numFmtId="207" formatCode="0.000000E+00"/>
    <numFmt numFmtId="208" formatCode="0.00000E+00"/>
    <numFmt numFmtId="209" formatCode="0.0000E+00"/>
    <numFmt numFmtId="210" formatCode="[$-F400]h:mm:ss\ AM/PM"/>
    <numFmt numFmtId="211" formatCode="#,##0;[Red]#,##0"/>
    <numFmt numFmtId="212" formatCode="0_)"/>
    <numFmt numFmtId="213" formatCode="0.0_)"/>
    <numFmt numFmtId="214" formatCode="#,##0.0_);\(#,##0.0\)"/>
    <numFmt numFmtId="215" formatCode="General_)"/>
    <numFmt numFmtId="216" formatCode="0.0E+00"/>
    <numFmt numFmtId="217" formatCode="##,##0.0"/>
    <numFmt numFmtId="218" formatCode="_(* #,##0.0_);_(* \(#,##0.0\);_(* &quot;-&quot;?_);_(@_)"/>
  </numFmts>
  <fonts count="39">
    <font>
      <sz val="10"/>
      <name val="Arial"/>
      <family val="0"/>
    </font>
    <font>
      <sz val="10"/>
      <name val="Verdana"/>
      <family val="2"/>
    </font>
    <font>
      <u val="single"/>
      <sz val="10"/>
      <color indexed="36"/>
      <name val="Arial"/>
      <family val="2"/>
    </font>
    <font>
      <u val="single"/>
      <sz val="10"/>
      <color indexed="12"/>
      <name val="Arial"/>
      <family val="2"/>
    </font>
    <font>
      <b/>
      <sz val="14"/>
      <name val="Verdana"/>
      <family val="2"/>
    </font>
    <font>
      <b/>
      <sz val="26"/>
      <color indexed="63"/>
      <name val="Verdana"/>
      <family val="2"/>
    </font>
    <font>
      <sz val="16"/>
      <name val="Verdana"/>
      <family val="2"/>
    </font>
    <font>
      <sz val="8"/>
      <name val="Arial"/>
      <family val="2"/>
    </font>
    <font>
      <b/>
      <sz val="16"/>
      <name val="Arial"/>
      <family val="2"/>
    </font>
    <font>
      <b/>
      <sz val="10"/>
      <name val="Arial"/>
      <family val="2"/>
    </font>
    <font>
      <b/>
      <sz val="18"/>
      <color indexed="10"/>
      <name val="Arial"/>
      <family val="2"/>
    </font>
    <font>
      <b/>
      <vertAlign val="superscript"/>
      <sz val="10"/>
      <name val="Arial"/>
      <family val="2"/>
    </font>
    <font>
      <b/>
      <sz val="8"/>
      <name val="Arial"/>
      <family val="2"/>
    </font>
    <font>
      <b/>
      <u val="single"/>
      <sz val="12"/>
      <name val="Arial"/>
      <family val="2"/>
    </font>
    <font>
      <sz val="4"/>
      <color indexed="22"/>
      <name val="Arial"/>
      <family val="2"/>
    </font>
    <font>
      <sz val="4"/>
      <name val="Arial"/>
      <family val="2"/>
    </font>
    <font>
      <b/>
      <sz val="4"/>
      <color indexed="22"/>
      <name val="Arial"/>
      <family val="2"/>
    </font>
    <font>
      <sz val="8"/>
      <color indexed="23"/>
      <name val="Arial"/>
      <family val="2"/>
    </font>
    <font>
      <sz val="11"/>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name val="Arial"/>
      <family val="2"/>
    </font>
    <font>
      <sz val="20"/>
      <color indexed="10"/>
      <name val="Arial"/>
      <family val="2"/>
    </font>
  </fonts>
  <fills count="20">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29"/>
        <bgColor indexed="64"/>
      </patternFill>
    </fill>
    <fill>
      <patternFill patternType="solid">
        <fgColor indexed="43"/>
        <bgColor indexed="64"/>
      </patternFill>
    </fill>
    <fill>
      <patternFill patternType="solid">
        <fgColor indexed="38"/>
        <bgColor indexed="64"/>
      </patternFill>
    </fill>
    <fill>
      <patternFill patternType="solid">
        <fgColor indexed="33"/>
        <bgColor indexed="64"/>
      </patternFill>
    </fill>
    <fill>
      <patternFill patternType="solid">
        <fgColor indexed="36"/>
        <bgColor indexed="64"/>
      </patternFill>
    </fill>
    <fill>
      <patternFill patternType="solid">
        <fgColor indexed="22"/>
        <bgColor indexed="64"/>
      </patternFill>
    </fill>
    <fill>
      <patternFill patternType="solid">
        <fgColor indexed="49"/>
        <bgColor indexed="64"/>
      </patternFill>
    </fill>
    <fill>
      <patternFill patternType="solid">
        <fgColor indexed="54"/>
        <bgColor indexed="64"/>
      </patternFill>
    </fill>
    <fill>
      <patternFill patternType="solid">
        <fgColor indexed="3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31"/>
      </bottom>
    </border>
    <border>
      <left>
        <color indexed="63"/>
      </left>
      <right>
        <color indexed="63"/>
      </right>
      <top>
        <color indexed="63"/>
      </top>
      <bottom style="medium">
        <color indexed="31"/>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indexed="49"/>
      </top>
      <bottom style="double">
        <color indexed="49"/>
      </bottom>
    </border>
    <border>
      <left>
        <color indexed="63"/>
      </left>
      <right>
        <color indexed="63"/>
      </right>
      <top style="thin"/>
      <bottom style="thin">
        <color indexed="22"/>
      </bottom>
    </border>
    <border>
      <left>
        <color indexed="63"/>
      </left>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thin">
        <color indexed="22"/>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2"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1" fillId="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2" fillId="15" borderId="0" applyNumberFormat="0" applyBorder="0" applyAlignment="0" applyProtection="0"/>
    <xf numFmtId="0" fontId="23" fillId="5" borderId="1" applyNumberFormat="0" applyAlignment="0" applyProtection="0"/>
    <xf numFmtId="0" fontId="24"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1" fillId="17" borderId="3" applyAlignment="0">
      <protection/>
    </xf>
    <xf numFmtId="0" fontId="25" fillId="0" borderId="0" applyNumberFormat="0" applyFill="0" applyBorder="0" applyAlignment="0" applyProtection="0"/>
    <xf numFmtId="0" fontId="2" fillId="0" borderId="0" applyNumberFormat="0" applyFill="0" applyBorder="0" applyAlignment="0" applyProtection="0"/>
    <xf numFmtId="0" fontId="26" fillId="17" borderId="0" applyNumberFormat="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3" borderId="1" applyNumberFormat="0" applyAlignment="0" applyProtection="0"/>
    <xf numFmtId="0" fontId="31" fillId="0" borderId="7" applyNumberFormat="0" applyFill="0" applyAlignment="0" applyProtection="0"/>
    <xf numFmtId="0" fontId="32" fillId="7" borderId="0" applyNumberFormat="0" applyBorder="0" applyAlignment="0" applyProtection="0"/>
    <xf numFmtId="0" fontId="0" fillId="4" borderId="3" applyNumberFormat="0" applyFont="0" applyAlignment="0" applyProtection="0"/>
    <xf numFmtId="0" fontId="33" fillId="5" borderId="8" applyNumberFormat="0" applyAlignment="0" applyProtection="0"/>
    <xf numFmtId="9" fontId="0" fillId="0" borderId="0" applyFont="0" applyFill="0" applyBorder="0" applyAlignment="0" applyProtection="0"/>
    <xf numFmtId="0" fontId="4" fillId="0" borderId="0" applyNumberFormat="0" applyBorder="0" applyAlignment="0">
      <protection/>
    </xf>
    <xf numFmtId="0" fontId="5" fillId="16" borderId="0">
      <alignment horizontal="left" vertical="center"/>
      <protection/>
    </xf>
    <xf numFmtId="0" fontId="6" fillId="0" borderId="9">
      <alignment horizontal="left" vertical="center"/>
      <protection/>
    </xf>
    <xf numFmtId="0" fontId="34" fillId="0" borderId="0" applyNumberFormat="0" applyFill="0" applyBorder="0" applyAlignment="0" applyProtection="0"/>
    <xf numFmtId="0" fontId="35" fillId="0" borderId="10" applyNumberFormat="0" applyFill="0" applyAlignment="0" applyProtection="0"/>
    <xf numFmtId="0" fontId="36" fillId="0" borderId="0" applyNumberFormat="0" applyFill="0" applyBorder="0" applyAlignment="0" applyProtection="0"/>
  </cellStyleXfs>
  <cellXfs count="134">
    <xf numFmtId="0" fontId="0" fillId="0" borderId="0" xfId="0" applyAlignment="1">
      <alignment/>
    </xf>
    <xf numFmtId="0" fontId="8" fillId="0" borderId="0" xfId="0" applyFont="1" applyAlignment="1">
      <alignment/>
    </xf>
    <xf numFmtId="0" fontId="9" fillId="5" borderId="11" xfId="0" applyFont="1" applyFill="1" applyBorder="1" applyAlignment="1">
      <alignment horizontal="center"/>
    </xf>
    <xf numFmtId="0" fontId="9" fillId="5" borderId="12" xfId="0" applyFont="1" applyFill="1" applyBorder="1" applyAlignment="1">
      <alignment horizontal="center"/>
    </xf>
    <xf numFmtId="0" fontId="9" fillId="0" borderId="0" xfId="0" applyFont="1" applyAlignment="1">
      <alignment/>
    </xf>
    <xf numFmtId="0" fontId="0" fillId="0" borderId="0" xfId="0" applyFont="1" applyAlignment="1">
      <alignment/>
    </xf>
    <xf numFmtId="0" fontId="9" fillId="0" borderId="0" xfId="0" applyFont="1" applyFill="1" applyAlignment="1">
      <alignment/>
    </xf>
    <xf numFmtId="0" fontId="10" fillId="0" borderId="0" xfId="0" applyFont="1" applyFill="1" applyAlignment="1">
      <alignment horizontal="left" wrapText="1"/>
    </xf>
    <xf numFmtId="0" fontId="0" fillId="0" borderId="0" xfId="0" applyFont="1" applyFill="1" applyAlignment="1">
      <alignment/>
    </xf>
    <xf numFmtId="2" fontId="7"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wrapText="1"/>
    </xf>
    <xf numFmtId="0" fontId="0" fillId="0" borderId="0" xfId="0" applyFont="1" applyFill="1" applyBorder="1" applyAlignment="1">
      <alignment wrapText="1"/>
    </xf>
    <xf numFmtId="178" fontId="9" fillId="17" borderId="9" xfId="0" applyNumberFormat="1" applyFont="1" applyFill="1" applyBorder="1" applyAlignment="1">
      <alignment/>
    </xf>
    <xf numFmtId="178" fontId="0" fillId="17" borderId="0" xfId="0" applyNumberFormat="1" applyFont="1" applyFill="1" applyAlignment="1">
      <alignment/>
    </xf>
    <xf numFmtId="0" fontId="13" fillId="0" borderId="0" xfId="0" applyFont="1" applyFill="1" applyAlignment="1">
      <alignment/>
    </xf>
    <xf numFmtId="178" fontId="0" fillId="0" borderId="0" xfId="0" applyNumberFormat="1" applyFont="1" applyAlignment="1">
      <alignment/>
    </xf>
    <xf numFmtId="2" fontId="0" fillId="0" borderId="0" xfId="0" applyNumberFormat="1" applyFont="1" applyAlignment="1">
      <alignment/>
    </xf>
    <xf numFmtId="178" fontId="9" fillId="0" borderId="0" xfId="0" applyNumberFormat="1" applyFont="1" applyAlignment="1">
      <alignment/>
    </xf>
    <xf numFmtId="0" fontId="0" fillId="0" borderId="0" xfId="0" applyFont="1" applyAlignment="1">
      <alignment/>
    </xf>
    <xf numFmtId="178" fontId="15" fillId="0" borderId="0" xfId="0" applyNumberFormat="1" applyFont="1" applyFill="1" applyAlignment="1">
      <alignment/>
    </xf>
    <xf numFmtId="2" fontId="14" fillId="0" borderId="0" xfId="0" applyNumberFormat="1" applyFont="1" applyFill="1" applyAlignment="1">
      <alignment/>
    </xf>
    <xf numFmtId="178" fontId="16" fillId="0" borderId="0" xfId="0" applyNumberFormat="1" applyFont="1" applyFill="1" applyAlignment="1">
      <alignment/>
    </xf>
    <xf numFmtId="178" fontId="9" fillId="0" borderId="0" xfId="0" applyNumberFormat="1" applyFont="1" applyFill="1" applyAlignment="1">
      <alignment/>
    </xf>
    <xf numFmtId="2" fontId="17" fillId="0" borderId="0" xfId="0" applyNumberFormat="1" applyFont="1" applyFill="1" applyAlignment="1">
      <alignment/>
    </xf>
    <xf numFmtId="2" fontId="17" fillId="0" borderId="0" xfId="0" applyNumberFormat="1" applyFont="1" applyFill="1" applyAlignment="1">
      <alignment horizontal="right"/>
    </xf>
    <xf numFmtId="178" fontId="0" fillId="0" borderId="0" xfId="0" applyNumberFormat="1" applyFont="1" applyFill="1" applyAlignment="1">
      <alignment/>
    </xf>
    <xf numFmtId="0" fontId="0" fillId="0" borderId="0" xfId="0" applyFont="1" applyAlignment="1">
      <alignment wrapText="1"/>
    </xf>
    <xf numFmtId="0" fontId="18" fillId="0" borderId="0" xfId="0" applyFont="1" applyAlignment="1">
      <alignment/>
    </xf>
    <xf numFmtId="187" fontId="9" fillId="0" borderId="0" xfId="0" applyNumberFormat="1" applyFont="1" applyAlignment="1">
      <alignment/>
    </xf>
    <xf numFmtId="0" fontId="14" fillId="0" borderId="0" xfId="0" applyFont="1" applyAlignment="1">
      <alignment/>
    </xf>
    <xf numFmtId="0" fontId="0" fillId="0" borderId="13" xfId="0" applyFont="1" applyBorder="1" applyAlignment="1">
      <alignment/>
    </xf>
    <xf numFmtId="0" fontId="0" fillId="0" borderId="0" xfId="0" applyFont="1" applyBorder="1" applyAlignment="1">
      <alignment/>
    </xf>
    <xf numFmtId="197" fontId="0" fillId="17" borderId="0" xfId="0" applyNumberFormat="1" applyFont="1" applyFill="1" applyAlignment="1">
      <alignment/>
    </xf>
    <xf numFmtId="197" fontId="9" fillId="0" borderId="0" xfId="0" applyNumberFormat="1" applyFont="1" applyFill="1" applyAlignment="1">
      <alignment/>
    </xf>
    <xf numFmtId="197" fontId="7" fillId="0" borderId="0" xfId="0" applyNumberFormat="1" applyFont="1" applyFill="1" applyAlignment="1">
      <alignment/>
    </xf>
    <xf numFmtId="178" fontId="9" fillId="17" borderId="0" xfId="0" applyNumberFormat="1" applyFont="1" applyFill="1" applyBorder="1" applyAlignment="1">
      <alignment/>
    </xf>
    <xf numFmtId="197" fontId="9" fillId="0" borderId="0" xfId="0" applyNumberFormat="1" applyFont="1" applyFill="1" applyBorder="1" applyAlignment="1">
      <alignment/>
    </xf>
    <xf numFmtId="205" fontId="0" fillId="0" borderId="0" xfId="42" applyNumberFormat="1" applyFont="1" applyAlignment="1">
      <alignment/>
    </xf>
    <xf numFmtId="205" fontId="0" fillId="0" borderId="0" xfId="42" applyNumberFormat="1" applyFont="1" applyFill="1" applyAlignment="1">
      <alignment/>
    </xf>
    <xf numFmtId="205" fontId="7" fillId="0" borderId="0" xfId="42" applyNumberFormat="1" applyFont="1" applyFill="1" applyAlignment="1">
      <alignment/>
    </xf>
    <xf numFmtId="205" fontId="12" fillId="17" borderId="9" xfId="42" applyNumberFormat="1" applyFont="1" applyFill="1" applyBorder="1" applyAlignment="1">
      <alignment/>
    </xf>
    <xf numFmtId="205" fontId="7" fillId="18" borderId="0" xfId="42" applyNumberFormat="1" applyFont="1" applyFill="1" applyAlignment="1">
      <alignment/>
    </xf>
    <xf numFmtId="0" fontId="8" fillId="0" borderId="0" xfId="0" applyFont="1" applyAlignment="1">
      <alignment/>
    </xf>
    <xf numFmtId="0" fontId="9" fillId="0" borderId="0" xfId="0" applyFont="1" applyFill="1" applyAlignment="1">
      <alignment wrapText="1"/>
    </xf>
    <xf numFmtId="205" fontId="9" fillId="0" borderId="0" xfId="42" applyNumberFormat="1" applyFont="1" applyFill="1" applyAlignment="1">
      <alignment/>
    </xf>
    <xf numFmtId="2" fontId="12" fillId="0" borderId="9" xfId="0" applyNumberFormat="1" applyFont="1" applyFill="1" applyBorder="1" applyAlignment="1">
      <alignment/>
    </xf>
    <xf numFmtId="205" fontId="12" fillId="17" borderId="14" xfId="42" applyNumberFormat="1" applyFont="1" applyFill="1" applyBorder="1" applyAlignment="1">
      <alignment/>
    </xf>
    <xf numFmtId="178" fontId="9" fillId="17" borderId="14" xfId="0" applyNumberFormat="1" applyFont="1" applyFill="1" applyBorder="1" applyAlignment="1">
      <alignment/>
    </xf>
    <xf numFmtId="205" fontId="12" fillId="17" borderId="0" xfId="42" applyNumberFormat="1" applyFont="1" applyFill="1" applyBorder="1" applyAlignment="1">
      <alignment/>
    </xf>
    <xf numFmtId="0" fontId="9" fillId="0" borderId="15"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9" fillId="17" borderId="15" xfId="0" applyFont="1" applyFill="1" applyBorder="1" applyAlignment="1">
      <alignment horizontal="center" vertical="center" wrapText="1"/>
    </xf>
    <xf numFmtId="178" fontId="7" fillId="0" borderId="11" xfId="0" applyNumberFormat="1" applyFont="1" applyFill="1" applyBorder="1" applyAlignment="1">
      <alignment horizontal="center" vertical="center"/>
    </xf>
    <xf numFmtId="2" fontId="37" fillId="0" borderId="16" xfId="0" applyNumberFormat="1" applyFont="1" applyFill="1" applyBorder="1" applyAlignment="1">
      <alignment horizontal="center" vertical="center"/>
    </xf>
    <xf numFmtId="2" fontId="37" fillId="0" borderId="17" xfId="0" applyNumberFormat="1" applyFont="1" applyFill="1" applyBorder="1" applyAlignment="1">
      <alignment horizontal="center" vertical="center"/>
    </xf>
    <xf numFmtId="178" fontId="0" fillId="0" borderId="11" xfId="0" applyNumberFormat="1" applyFont="1" applyFill="1" applyBorder="1" applyAlignment="1">
      <alignment horizontal="center" vertical="center"/>
    </xf>
    <xf numFmtId="178" fontId="0" fillId="0" borderId="18" xfId="0" applyNumberFormat="1" applyFont="1" applyFill="1" applyBorder="1" applyAlignment="1">
      <alignment horizontal="center" vertical="center"/>
    </xf>
    <xf numFmtId="178" fontId="9" fillId="3" borderId="11" xfId="0" applyNumberFormat="1" applyFont="1" applyFill="1" applyBorder="1" applyAlignment="1">
      <alignment horizontal="center" vertical="center"/>
    </xf>
    <xf numFmtId="178" fontId="9" fillId="17" borderId="17" xfId="0" applyNumberFormat="1" applyFont="1" applyFill="1" applyBorder="1" applyAlignment="1">
      <alignment horizontal="center" vertical="center"/>
    </xf>
    <xf numFmtId="205" fontId="9" fillId="0" borderId="0" xfId="42" applyNumberFormat="1" applyFont="1" applyFill="1" applyAlignment="1">
      <alignment wrapText="1"/>
    </xf>
    <xf numFmtId="2" fontId="0" fillId="0" borderId="9" xfId="0" applyNumberFormat="1" applyFont="1" applyFill="1" applyBorder="1" applyAlignment="1">
      <alignment horizontal="center" wrapText="1"/>
    </xf>
    <xf numFmtId="2" fontId="0" fillId="0" borderId="19" xfId="0" applyNumberFormat="1" applyFont="1" applyFill="1" applyBorder="1" applyAlignment="1">
      <alignment horizontal="center" wrapText="1"/>
    </xf>
    <xf numFmtId="178" fontId="9" fillId="0" borderId="19" xfId="0" applyNumberFormat="1" applyFont="1" applyFill="1" applyBorder="1" applyAlignment="1">
      <alignment horizontal="center" wrapText="1"/>
    </xf>
    <xf numFmtId="205" fontId="9" fillId="0" borderId="13" xfId="42" applyNumberFormat="1" applyFont="1" applyFill="1" applyBorder="1" applyAlignment="1">
      <alignment horizontal="center" wrapText="1"/>
    </xf>
    <xf numFmtId="0" fontId="9" fillId="0" borderId="20" xfId="0" applyFont="1" applyFill="1" applyBorder="1" applyAlignment="1">
      <alignment/>
    </xf>
    <xf numFmtId="0" fontId="9" fillId="5" borderId="14" xfId="0" applyFont="1" applyFill="1" applyBorder="1" applyAlignment="1">
      <alignment horizontal="center"/>
    </xf>
    <xf numFmtId="178" fontId="7" fillId="0" borderId="17" xfId="0" applyNumberFormat="1" applyFont="1" applyFill="1" applyBorder="1" applyAlignment="1">
      <alignment horizontal="center" vertical="center"/>
    </xf>
    <xf numFmtId="178" fontId="9" fillId="3" borderId="17" xfId="0" applyNumberFormat="1" applyFont="1" applyFill="1" applyBorder="1" applyAlignment="1">
      <alignment horizontal="center" vertical="center"/>
    </xf>
    <xf numFmtId="178" fontId="0" fillId="0" borderId="17" xfId="0" applyNumberFormat="1" applyFont="1" applyFill="1" applyBorder="1" applyAlignment="1">
      <alignment horizontal="center" vertical="center"/>
    </xf>
    <xf numFmtId="178" fontId="9" fillId="17" borderId="11" xfId="0" applyNumberFormat="1" applyFont="1" applyFill="1" applyBorder="1" applyAlignment="1">
      <alignment horizontal="center" vertical="center"/>
    </xf>
    <xf numFmtId="43" fontId="0" fillId="0" borderId="0" xfId="0" applyNumberFormat="1" applyAlignment="1">
      <alignment/>
    </xf>
    <xf numFmtId="0" fontId="38" fillId="0" borderId="0" xfId="0" applyFont="1" applyAlignment="1">
      <alignment/>
    </xf>
    <xf numFmtId="178" fontId="0" fillId="17" borderId="0" xfId="0" applyNumberFormat="1" applyFill="1" applyAlignment="1">
      <alignment/>
    </xf>
    <xf numFmtId="2" fontId="0" fillId="0" borderId="0" xfId="0" applyNumberFormat="1" applyFont="1" applyFill="1" applyAlignment="1">
      <alignment/>
    </xf>
    <xf numFmtId="0" fontId="0" fillId="0" borderId="0" xfId="0" applyAlignment="1">
      <alignment wrapText="1"/>
    </xf>
    <xf numFmtId="197" fontId="0" fillId="0" borderId="0" xfId="0" applyNumberFormat="1" applyFont="1" applyFill="1" applyAlignment="1">
      <alignment/>
    </xf>
    <xf numFmtId="178" fontId="9" fillId="17" borderId="16" xfId="0" applyNumberFormat="1" applyFont="1" applyFill="1" applyBorder="1" applyAlignment="1">
      <alignment/>
    </xf>
    <xf numFmtId="178" fontId="9" fillId="17" borderId="20" xfId="0" applyNumberFormat="1" applyFont="1" applyFill="1" applyBorder="1" applyAlignment="1">
      <alignment horizontal="center" wrapText="1"/>
    </xf>
    <xf numFmtId="178" fontId="9" fillId="3" borderId="20" xfId="0" applyNumberFormat="1" applyFont="1" applyFill="1" applyBorder="1" applyAlignment="1">
      <alignment horizontal="center" wrapText="1"/>
    </xf>
    <xf numFmtId="178" fontId="9" fillId="3" borderId="16" xfId="0" applyNumberFormat="1" applyFont="1" applyFill="1" applyBorder="1" applyAlignment="1">
      <alignment/>
    </xf>
    <xf numFmtId="178" fontId="9" fillId="3" borderId="14" xfId="0" applyNumberFormat="1" applyFont="1" applyFill="1" applyBorder="1" applyAlignment="1">
      <alignment/>
    </xf>
    <xf numFmtId="178" fontId="9" fillId="3" borderId="0" xfId="0" applyNumberFormat="1" applyFont="1" applyFill="1" applyBorder="1" applyAlignment="1">
      <alignment/>
    </xf>
    <xf numFmtId="178" fontId="9" fillId="3" borderId="9" xfId="0" applyNumberFormat="1" applyFont="1" applyFill="1" applyBorder="1" applyAlignment="1">
      <alignment/>
    </xf>
    <xf numFmtId="178" fontId="0" fillId="3" borderId="0" xfId="0" applyNumberFormat="1" applyFont="1" applyFill="1" applyAlignment="1">
      <alignment/>
    </xf>
    <xf numFmtId="178" fontId="0" fillId="3" borderId="0" xfId="0" applyNumberFormat="1" applyFill="1" applyAlignment="1">
      <alignment/>
    </xf>
    <xf numFmtId="0" fontId="9" fillId="19" borderId="21" xfId="0" applyFont="1" applyFill="1" applyBorder="1" applyAlignment="1">
      <alignment wrapText="1"/>
    </xf>
    <xf numFmtId="205" fontId="12" fillId="19" borderId="16" xfId="42" applyNumberFormat="1" applyFont="1" applyFill="1" applyBorder="1" applyAlignment="1">
      <alignment/>
    </xf>
    <xf numFmtId="2" fontId="12" fillId="19" borderId="16" xfId="0" applyNumberFormat="1" applyFont="1" applyFill="1" applyBorder="1" applyAlignment="1">
      <alignment/>
    </xf>
    <xf numFmtId="197" fontId="0" fillId="19" borderId="17" xfId="0" applyNumberFormat="1" applyFont="1" applyFill="1" applyBorder="1" applyAlignment="1">
      <alignment/>
    </xf>
    <xf numFmtId="0" fontId="9" fillId="19" borderId="22" xfId="0" applyFont="1" applyFill="1" applyBorder="1" applyAlignment="1">
      <alignment wrapText="1"/>
    </xf>
    <xf numFmtId="205" fontId="12" fillId="19" borderId="14" xfId="42" applyNumberFormat="1" applyFont="1" applyFill="1" applyBorder="1" applyAlignment="1">
      <alignment/>
    </xf>
    <xf numFmtId="2" fontId="12" fillId="19" borderId="14" xfId="0" applyNumberFormat="1" applyFont="1" applyFill="1" applyBorder="1" applyAlignment="1">
      <alignment/>
    </xf>
    <xf numFmtId="197" fontId="9" fillId="19" borderId="12" xfId="0" applyNumberFormat="1" applyFont="1" applyFill="1" applyBorder="1" applyAlignment="1">
      <alignment/>
    </xf>
    <xf numFmtId="0" fontId="9" fillId="19" borderId="23" xfId="0" applyFont="1" applyFill="1" applyBorder="1" applyAlignment="1">
      <alignment wrapText="1"/>
    </xf>
    <xf numFmtId="205" fontId="12" fillId="19" borderId="0" xfId="42" applyNumberFormat="1" applyFont="1" applyFill="1" applyBorder="1" applyAlignment="1">
      <alignment/>
    </xf>
    <xf numFmtId="2" fontId="12" fillId="19" borderId="0" xfId="0" applyNumberFormat="1" applyFont="1" applyFill="1" applyBorder="1" applyAlignment="1">
      <alignment/>
    </xf>
    <xf numFmtId="197" fontId="9" fillId="19" borderId="24" xfId="0" applyNumberFormat="1" applyFont="1" applyFill="1" applyBorder="1" applyAlignment="1">
      <alignment/>
    </xf>
    <xf numFmtId="0" fontId="9" fillId="19" borderId="20" xfId="0" applyFont="1" applyFill="1" applyBorder="1" applyAlignment="1">
      <alignment wrapText="1"/>
    </xf>
    <xf numFmtId="205" fontId="12" fillId="19" borderId="9" xfId="42" applyNumberFormat="1" applyFont="1" applyFill="1" applyBorder="1" applyAlignment="1">
      <alignment/>
    </xf>
    <xf numFmtId="2" fontId="12" fillId="19" borderId="9" xfId="0" applyNumberFormat="1" applyFont="1" applyFill="1" applyBorder="1" applyAlignment="1">
      <alignment/>
    </xf>
    <xf numFmtId="197" fontId="9" fillId="19" borderId="19" xfId="0" applyNumberFormat="1" applyFont="1" applyFill="1" applyBorder="1" applyAlignment="1">
      <alignment/>
    </xf>
    <xf numFmtId="0" fontId="9" fillId="19" borderId="9" xfId="0" applyFont="1" applyFill="1" applyBorder="1" applyAlignment="1">
      <alignment wrapText="1"/>
    </xf>
    <xf numFmtId="197" fontId="0" fillId="19" borderId="9" xfId="0" applyNumberFormat="1" applyFont="1" applyFill="1" applyBorder="1" applyAlignment="1">
      <alignment/>
    </xf>
    <xf numFmtId="0" fontId="0" fillId="0" borderId="0" xfId="0" applyFill="1" applyAlignment="1">
      <alignment wrapText="1"/>
    </xf>
    <xf numFmtId="0" fontId="0" fillId="18" borderId="0" xfId="0" applyFill="1" applyAlignment="1">
      <alignment wrapText="1"/>
    </xf>
    <xf numFmtId="2" fontId="7" fillId="18" borderId="0" xfId="0" applyNumberFormat="1" applyFont="1" applyFill="1" applyAlignment="1">
      <alignment/>
    </xf>
    <xf numFmtId="197" fontId="0" fillId="18" borderId="0" xfId="0" applyNumberFormat="1" applyFont="1" applyFill="1" applyAlignment="1">
      <alignment/>
    </xf>
    <xf numFmtId="205" fontId="0" fillId="0" borderId="0" xfId="42" applyNumberFormat="1" applyFont="1" applyAlignment="1">
      <alignment horizontal="center"/>
    </xf>
    <xf numFmtId="205" fontId="9" fillId="0" borderId="0" xfId="42" applyNumberFormat="1" applyFont="1" applyFill="1" applyAlignment="1">
      <alignment horizontal="center" wrapText="1"/>
    </xf>
    <xf numFmtId="205" fontId="14" fillId="0" borderId="0" xfId="42" applyNumberFormat="1" applyFont="1" applyFill="1" applyAlignment="1">
      <alignment horizontal="center"/>
    </xf>
    <xf numFmtId="205" fontId="12" fillId="19" borderId="16" xfId="42" applyNumberFormat="1" applyFont="1" applyFill="1" applyBorder="1" applyAlignment="1">
      <alignment horizontal="center"/>
    </xf>
    <xf numFmtId="205" fontId="9" fillId="0" borderId="0" xfId="42" applyNumberFormat="1" applyFont="1" applyFill="1" applyAlignment="1">
      <alignment horizontal="center"/>
    </xf>
    <xf numFmtId="205" fontId="12" fillId="19" borderId="14" xfId="42" applyNumberFormat="1" applyFont="1" applyFill="1" applyBorder="1" applyAlignment="1">
      <alignment horizontal="center"/>
    </xf>
    <xf numFmtId="205" fontId="12" fillId="19" borderId="0" xfId="42" applyNumberFormat="1" applyFont="1" applyFill="1" applyBorder="1" applyAlignment="1">
      <alignment horizontal="center"/>
    </xf>
    <xf numFmtId="205" fontId="12" fillId="19" borderId="9" xfId="42" applyNumberFormat="1" applyFont="1" applyFill="1" applyBorder="1" applyAlignment="1">
      <alignment horizontal="center"/>
    </xf>
    <xf numFmtId="205" fontId="7" fillId="0" borderId="0" xfId="42" applyNumberFormat="1" applyFont="1" applyFill="1" applyAlignment="1">
      <alignment horizontal="center"/>
    </xf>
    <xf numFmtId="205" fontId="7" fillId="18" borderId="0" xfId="42" applyNumberFormat="1" applyFont="1" applyFill="1" applyAlignment="1">
      <alignment horizontal="center"/>
    </xf>
    <xf numFmtId="205" fontId="0" fillId="0" borderId="0" xfId="42" applyNumberFormat="1" applyFont="1" applyFill="1" applyAlignment="1">
      <alignment horizontal="center"/>
    </xf>
    <xf numFmtId="205" fontId="3" fillId="0" borderId="0" xfId="54" applyNumberFormat="1" applyAlignment="1">
      <alignment/>
    </xf>
    <xf numFmtId="205" fontId="3" fillId="0" borderId="0" xfId="54" applyNumberFormat="1" applyAlignment="1">
      <alignment horizontal="center"/>
    </xf>
    <xf numFmtId="178" fontId="3" fillId="0" borderId="0" xfId="54" applyNumberFormat="1" applyAlignment="1">
      <alignment/>
    </xf>
    <xf numFmtId="2" fontId="3" fillId="0" borderId="0" xfId="54" applyNumberFormat="1" applyAlignment="1">
      <alignment/>
    </xf>
    <xf numFmtId="0" fontId="0" fillId="0" borderId="0" xfId="54" applyFont="1" applyAlignment="1">
      <alignment/>
    </xf>
    <xf numFmtId="205" fontId="0" fillId="0" borderId="0" xfId="54" applyNumberFormat="1" applyFont="1" applyAlignment="1">
      <alignment/>
    </xf>
    <xf numFmtId="205" fontId="0" fillId="0" borderId="0" xfId="54" applyNumberFormat="1" applyFont="1" applyAlignment="1">
      <alignment horizontal="center"/>
    </xf>
    <xf numFmtId="178" fontId="0" fillId="0" borderId="0" xfId="54" applyNumberFormat="1" applyFont="1" applyAlignment="1">
      <alignment/>
    </xf>
    <xf numFmtId="2" fontId="0" fillId="0" borderId="0" xfId="54" applyNumberFormat="1" applyFont="1" applyAlignment="1">
      <alignment/>
    </xf>
    <xf numFmtId="0" fontId="9" fillId="0" borderId="21" xfId="54" applyFont="1" applyFill="1" applyBorder="1" applyAlignment="1">
      <alignment horizontal="center"/>
    </xf>
    <xf numFmtId="0" fontId="9" fillId="0" borderId="16" xfId="54" applyFont="1" applyFill="1" applyBorder="1" applyAlignment="1">
      <alignment horizontal="center"/>
    </xf>
    <xf numFmtId="0" fontId="9" fillId="0" borderId="17" xfId="54" applyFont="1" applyFill="1" applyBorder="1" applyAlignment="1">
      <alignment horizontal="center"/>
    </xf>
    <xf numFmtId="0" fontId="0" fillId="0" borderId="0" xfId="0" applyFont="1" applyAlignment="1">
      <alignmen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Green_dec1"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SectionCalcHeader" xfId="61"/>
    <cellStyle name="SectionHead" xfId="62"/>
    <cellStyle name="SectionSubhead" xfId="63"/>
    <cellStyle name="Title" xfId="64"/>
    <cellStyle name="Total" xfId="65"/>
    <cellStyle name="Warning Text" xfId="66"/>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AACCDD"/>
      <rgbColor rgb="00000080"/>
      <rgbColor rgb="00996666"/>
      <rgbColor rgb="00FFCC66"/>
      <rgbColor rgb="00662222"/>
      <rgbColor rgb="00669966"/>
      <rgbColor rgb="00E19900"/>
      <rgbColor rgb="00C8C8C8"/>
      <rgbColor rgb="00003377"/>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ootprintnetwork.org/" TargetMode="External" /><Relationship Id="rId3" Type="http://schemas.openxmlformats.org/officeDocument/2006/relationships/hyperlink" Target="http://www.footprintnetwork.or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ootprintnetwork.org/" TargetMode="External" /><Relationship Id="rId3" Type="http://schemas.openxmlformats.org/officeDocument/2006/relationships/hyperlink" Target="http://www.footprintnetwork.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5</xdr:row>
      <xdr:rowOff>0</xdr:rowOff>
    </xdr:from>
    <xdr:to>
      <xdr:col>9</xdr:col>
      <xdr:colOff>495300</xdr:colOff>
      <xdr:row>5</xdr:row>
      <xdr:rowOff>0</xdr:rowOff>
    </xdr:to>
    <xdr:sp>
      <xdr:nvSpPr>
        <xdr:cNvPr id="1" name="Line 1"/>
        <xdr:cNvSpPr>
          <a:spLocks/>
        </xdr:cNvSpPr>
      </xdr:nvSpPr>
      <xdr:spPr>
        <a:xfrm>
          <a:off x="4114800" y="1162050"/>
          <a:ext cx="46672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xdr:row>
      <xdr:rowOff>0</xdr:rowOff>
    </xdr:from>
    <xdr:to>
      <xdr:col>16</xdr:col>
      <xdr:colOff>771525</xdr:colOff>
      <xdr:row>5</xdr:row>
      <xdr:rowOff>0</xdr:rowOff>
    </xdr:to>
    <xdr:sp>
      <xdr:nvSpPr>
        <xdr:cNvPr id="2" name="Line 2"/>
        <xdr:cNvSpPr>
          <a:spLocks/>
        </xdr:cNvSpPr>
      </xdr:nvSpPr>
      <xdr:spPr>
        <a:xfrm>
          <a:off x="8867775" y="1162050"/>
          <a:ext cx="43338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14</xdr:col>
      <xdr:colOff>38100</xdr:colOff>
      <xdr:row>0</xdr:row>
      <xdr:rowOff>0</xdr:rowOff>
    </xdr:from>
    <xdr:to>
      <xdr:col>17</xdr:col>
      <xdr:colOff>9525</xdr:colOff>
      <xdr:row>3</xdr:row>
      <xdr:rowOff>323850</xdr:rowOff>
    </xdr:to>
    <xdr:pic>
      <xdr:nvPicPr>
        <xdr:cNvPr id="3" name="Picture 3" descr="GFN_primary web">
          <a:hlinkClick r:id="rId3"/>
        </xdr:cNvPr>
        <xdr:cNvPicPr preferRelativeResize="1">
          <a:picLocks noChangeAspect="1"/>
        </xdr:cNvPicPr>
      </xdr:nvPicPr>
      <xdr:blipFill>
        <a:blip r:embed="rId1"/>
        <a:stretch>
          <a:fillRect/>
        </a:stretch>
      </xdr:blipFill>
      <xdr:spPr>
        <a:xfrm>
          <a:off x="11372850" y="0"/>
          <a:ext cx="183832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323850</xdr:colOff>
      <xdr:row>15</xdr:row>
      <xdr:rowOff>47625</xdr:rowOff>
    </xdr:from>
    <xdr:to>
      <xdr:col>13</xdr:col>
      <xdr:colOff>47625</xdr:colOff>
      <xdr:row>19</xdr:row>
      <xdr:rowOff>9525</xdr:rowOff>
    </xdr:to>
    <xdr:pic>
      <xdr:nvPicPr>
        <xdr:cNvPr id="1" name="Picture 1" descr="GFN_primary web">
          <a:hlinkClick r:id="rId3"/>
        </xdr:cNvPr>
        <xdr:cNvPicPr preferRelativeResize="1">
          <a:picLocks noChangeAspect="1"/>
        </xdr:cNvPicPr>
      </xdr:nvPicPr>
      <xdr:blipFill>
        <a:blip r:embed="rId1"/>
        <a:stretch>
          <a:fillRect/>
        </a:stretch>
      </xdr:blipFill>
      <xdr:spPr>
        <a:xfrm>
          <a:off x="7210425" y="4343400"/>
          <a:ext cx="178117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ef\template\output\7.09b.04\000%20-%20world%20-%201961.csv"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akland\EFNDocs\Fee%20for%20Service\EEA\graphs\June%20draft\EEA%20Fig%202.4%20and%202.7%20and%205.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n\ef\Analyses%20Book%200712%20v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oakland\ef\template\National%20Footprint%20Account%20Template%20v2005-3.1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Fee%20for%20Service%20Projects\WWF%20International\LPR%202004\template\output\7.09b.04\000%20-%20world%20-%201961.csv"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000 - world - 1961"/>
    </sheetNames>
    <sheetDataSet>
      <sheetData sheetId="1">
        <row r="7">
          <cell r="A7" t="str">
            <v>National Footprint and Biocapacity Accounts</v>
          </cell>
        </row>
        <row r="8">
          <cell r="B8" t="str">
            <v>world</v>
          </cell>
          <cell r="G8" t="str">
            <v>Summary of Footprint and Biocapacity per capita</v>
          </cell>
          <cell r="O8" t="str">
            <v>WORLD: Footprint and Biocapacity (National)</v>
          </cell>
        </row>
        <row r="9">
          <cell r="B9">
            <v>1961</v>
          </cell>
          <cell r="D9" t="str">
            <v>Table of Contents</v>
          </cell>
        </row>
        <row r="12">
          <cell r="B12" t="str">
            <v>world</v>
          </cell>
        </row>
        <row r="13">
          <cell r="B13" t="str">
            <v>world</v>
          </cell>
        </row>
        <row r="14">
          <cell r="B14">
            <v>1</v>
          </cell>
        </row>
        <row r="17">
          <cell r="B17">
            <v>3080130000</v>
          </cell>
        </row>
        <row r="20">
          <cell r="B20">
            <v>3080130000</v>
          </cell>
        </row>
        <row r="22">
          <cell r="B22" t="e">
            <v>#N/A</v>
          </cell>
        </row>
        <row r="34">
          <cell r="W34" t="str">
            <v>'[FAO data 1-60.xls]</v>
          </cell>
        </row>
        <row r="35">
          <cell r="W35" t="str">
            <v>FAO data 1-60.xls</v>
          </cell>
        </row>
        <row r="36">
          <cell r="W36" t="str">
            <v>FAO data 61-120.xls</v>
          </cell>
        </row>
        <row r="37">
          <cell r="W37" t="str">
            <v>FAO data 121-180.xls</v>
          </cell>
        </row>
        <row r="38">
          <cell r="W38" t="str">
            <v>FAO data 181-258.xls</v>
          </cell>
        </row>
        <row r="39">
          <cell r="W39" t="str">
            <v>FAO data 259-999.xls</v>
          </cell>
        </row>
        <row r="40">
          <cell r="W40" t="str">
            <v>non-product data.xls</v>
          </cell>
        </row>
        <row r="41">
          <cell r="W41" t="str">
            <v>1998 trade energy and eq factors.xls</v>
          </cell>
        </row>
        <row r="42">
          <cell r="W42" t="str">
            <v>pasture\livestock.xls</v>
          </cell>
        </row>
        <row r="43">
          <cell r="W43" t="str">
            <v>forest\world forest.xls</v>
          </cell>
        </row>
        <row r="44">
          <cell r="W44" t="str">
            <v>energy and CO2 data.xls</v>
          </cell>
        </row>
        <row r="45">
          <cell r="W45" t="str">
            <v>co2\IEA CO2 - All Dimensions.xls</v>
          </cell>
        </row>
        <row r="46">
          <cell r="Y46" t="b">
            <v>1</v>
          </cell>
        </row>
        <row r="47">
          <cell r="B47" t="str">
            <v>global hectares</v>
          </cell>
          <cell r="Y47" t="b">
            <v>1</v>
          </cell>
        </row>
        <row r="48">
          <cell r="B48" t="str">
            <v>y</v>
          </cell>
          <cell r="Y48" t="b">
            <v>1</v>
          </cell>
        </row>
        <row r="49">
          <cell r="B49" t="str">
            <v>n</v>
          </cell>
        </row>
        <row r="51">
          <cell r="B51" t="str">
            <v>IPCC</v>
          </cell>
        </row>
        <row r="52">
          <cell r="A52" t="str">
            <v>Calculation Preferences</v>
          </cell>
        </row>
        <row r="54">
          <cell r="D54" t="str">
            <v>FRA</v>
          </cell>
        </row>
        <row r="55">
          <cell r="D55" t="str">
            <v>y</v>
          </cell>
        </row>
        <row r="56">
          <cell r="D56" t="str">
            <v>10 km</v>
          </cell>
        </row>
        <row r="57">
          <cell r="D57">
            <v>0.1</v>
          </cell>
        </row>
        <row r="58">
          <cell r="D58" t="str">
            <v>World Bank</v>
          </cell>
        </row>
        <row r="65">
          <cell r="Y65" t="str">
            <v>Tier</v>
          </cell>
        </row>
        <row r="191">
          <cell r="A191" t="str">
            <v>II. ANIMAL PRODUCTS</v>
          </cell>
        </row>
        <row r="220">
          <cell r="A220" t="str">
            <v>FEED FOOTPRINT</v>
          </cell>
        </row>
        <row r="281">
          <cell r="A281" t="str">
            <v>PASTURE FOOTPRINT</v>
          </cell>
        </row>
        <row r="297">
          <cell r="A297" t="str">
            <v>FEED AND PASTURE BREAKOUT</v>
          </cell>
        </row>
        <row r="385">
          <cell r="A385" t="str">
            <v>PASTURE FOOTPRINT</v>
          </cell>
        </row>
        <row r="475">
          <cell r="A475" t="str">
            <v>III. FISHERIES</v>
          </cell>
        </row>
        <row r="608">
          <cell r="A608" t="str">
            <v>IV. FOREST PRODUCTS</v>
          </cell>
        </row>
        <row r="609">
          <cell r="A609" t="str">
            <v>FOREST PRODUCTS</v>
          </cell>
        </row>
        <row r="643">
          <cell r="A643" t="str">
            <v>FOREST AREA AND PRODUCTIVITY</v>
          </cell>
        </row>
        <row r="720">
          <cell r="A720" t="str">
            <v>V. ENERGY CONSUMPTION</v>
          </cell>
        </row>
        <row r="721">
          <cell r="A721" t="str">
            <v>ENERGY USE AND CO2 EMISSIONS</v>
          </cell>
        </row>
        <row r="781">
          <cell r="C781">
            <v>0.2727272727272727</v>
          </cell>
        </row>
        <row r="809">
          <cell r="A809" t="str">
            <v>CO2 SEQUESTRATION FOOTPRINT</v>
          </cell>
        </row>
        <row r="854">
          <cell r="A854" t="str">
            <v>OCEAN-ABSORBED CO2</v>
          </cell>
        </row>
        <row r="876">
          <cell r="A876" t="str">
            <v>EMBODIED ENERGY IN TRADE TABLES</v>
          </cell>
        </row>
        <row r="1031">
          <cell r="A1031" t="str">
            <v>FUELWOOD EQUIVALENT FOOTPRINT METHOD [Not updated in 2004 Edition. Do Not Use.]</v>
          </cell>
        </row>
        <row r="1071">
          <cell r="A1071" t="str">
            <v>VI. BUILT-UP AREA</v>
          </cell>
        </row>
        <row r="1094">
          <cell r="A1094" t="str">
            <v>VII. LAND USE</v>
          </cell>
        </row>
        <row r="1095">
          <cell r="A1095" t="str">
            <v>LAND USE OVERVIEW</v>
          </cell>
        </row>
        <row r="1177">
          <cell r="A1177" t="str">
            <v>DETAILED LAND USE ACCOUNTS</v>
          </cell>
        </row>
        <row r="1221">
          <cell r="A1221" t="str">
            <v>VIII. YIELD FACTORS</v>
          </cell>
        </row>
        <row r="1225">
          <cell r="A1225" t="str">
            <v>Primary Cropland</v>
          </cell>
          <cell r="B1225" t="str">
            <v>[1000 ha]</v>
          </cell>
          <cell r="C1225">
            <v>882409.258</v>
          </cell>
          <cell r="D1225">
            <v>882409.258</v>
          </cell>
          <cell r="E1225">
            <v>1</v>
          </cell>
        </row>
        <row r="1226">
          <cell r="A1226" t="str">
            <v>Marginal Cropland</v>
          </cell>
          <cell r="B1226" t="str">
            <v>[1000 ha]</v>
          </cell>
          <cell r="C1226">
            <v>246229.4324460872</v>
          </cell>
          <cell r="D1226">
            <v>246229.4324460872</v>
          </cell>
          <cell r="E1226">
            <v>1</v>
          </cell>
        </row>
        <row r="1227">
          <cell r="A1227" t="str">
            <v>Unharvested Cropland</v>
          </cell>
          <cell r="B1227" t="str">
            <v>[1000 ha]</v>
          </cell>
          <cell r="E1227">
            <v>1</v>
          </cell>
        </row>
        <row r="1228">
          <cell r="A1228" t="str">
            <v>Permanent Pasture</v>
          </cell>
          <cell r="B1228" t="str">
            <v>[tons dm/ha/yr]</v>
          </cell>
          <cell r="C1228">
            <v>2.228937294347512</v>
          </cell>
          <cell r="D1228">
            <v>2.228937294347512</v>
          </cell>
          <cell r="E1228">
            <v>1</v>
          </cell>
        </row>
        <row r="1229">
          <cell r="A1229" t="str">
            <v>Forest</v>
          </cell>
          <cell r="B1229" t="str">
            <v>[m3 ob/ha/yr]</v>
          </cell>
          <cell r="C1229">
            <v>1.8410798904575747</v>
          </cell>
          <cell r="D1229">
            <v>1.8410798904575747</v>
          </cell>
          <cell r="E1229">
            <v>1</v>
          </cell>
        </row>
        <row r="1230">
          <cell r="A1230" t="str">
            <v>Forest AWS</v>
          </cell>
          <cell r="B1230" t="str">
            <v>[m3 ob/ha/yr]</v>
          </cell>
          <cell r="C1230">
            <v>1.5140852232038167</v>
          </cell>
          <cell r="D1230">
            <v>1.5140852232038167</v>
          </cell>
          <cell r="E1230">
            <v>1</v>
          </cell>
        </row>
        <row r="1231">
          <cell r="A1231" t="str">
            <v>Forest NAWS</v>
          </cell>
          <cell r="B1231" t="str">
            <v>[m3 ob/ha/yr]</v>
          </cell>
          <cell r="C1231">
            <v>1.8446862320538064</v>
          </cell>
          <cell r="D1231">
            <v>1.8446862320538062</v>
          </cell>
          <cell r="E1231">
            <v>1</v>
          </cell>
        </row>
        <row r="1232">
          <cell r="A1232" t="str">
            <v>Marine</v>
          </cell>
          <cell r="E1232">
            <v>1</v>
          </cell>
        </row>
        <row r="1233">
          <cell r="A1233" t="str">
            <v>Inland Water</v>
          </cell>
          <cell r="B1233" t="str">
            <v>[kg/ha/yr]</v>
          </cell>
          <cell r="C1233">
            <v>8.16664253073996</v>
          </cell>
          <cell r="D1233">
            <v>8.16664253073996</v>
          </cell>
          <cell r="E1233">
            <v>1</v>
          </cell>
        </row>
        <row r="1234">
          <cell r="A1234" t="str">
            <v>Built</v>
          </cell>
          <cell r="E1234">
            <v>1</v>
          </cell>
        </row>
        <row r="1235">
          <cell r="A1235" t="str">
            <v>Hydro Area</v>
          </cell>
          <cell r="E1235">
            <v>1</v>
          </cell>
        </row>
        <row r="1236">
          <cell r="A1236" t="str">
            <v>Fossil Fuels</v>
          </cell>
          <cell r="E1236">
            <v>1</v>
          </cell>
        </row>
        <row r="1242">
          <cell r="A1242" t="str">
            <v>IX. EQUIVALENCE FACTORS</v>
          </cell>
        </row>
        <row r="1250">
          <cell r="A1250" t="str">
            <v>Cropland</v>
          </cell>
        </row>
        <row r="1251">
          <cell r="A1251" t="str">
            <v>Primary Cropland</v>
          </cell>
          <cell r="B1251">
            <v>2.2628980936647434</v>
          </cell>
          <cell r="C1251">
            <v>75.08792884809837</v>
          </cell>
          <cell r="D1251">
            <v>882409.258</v>
          </cell>
          <cell r="E1251">
            <v>1996802.2277603208</v>
          </cell>
        </row>
        <row r="1252">
          <cell r="A1252" t="str">
            <v>Marginal Cropland</v>
          </cell>
          <cell r="B1252">
            <v>1.7891562969566224</v>
          </cell>
          <cell r="C1252">
            <v>59.36813553386182</v>
          </cell>
          <cell r="D1252">
            <v>246229.4324460872</v>
          </cell>
          <cell r="E1252">
            <v>440542.9395569722</v>
          </cell>
        </row>
        <row r="1253">
          <cell r="A1253" t="str">
            <v>Unharvested Cropland</v>
          </cell>
          <cell r="B1253">
            <v>2.2628980936647434</v>
          </cell>
          <cell r="C1253">
            <v>75.08792884809837</v>
          </cell>
          <cell r="D1253">
            <v>228083.30955391278</v>
          </cell>
          <cell r="E1253">
            <v>516129.28638629476</v>
          </cell>
        </row>
        <row r="1254">
          <cell r="A1254" t="str">
            <v>Permanent Pasture</v>
          </cell>
          <cell r="B1254">
            <v>0.505433983461009</v>
          </cell>
          <cell r="C1254">
            <v>16.771409677608705</v>
          </cell>
          <cell r="D1254">
            <v>3147858</v>
          </cell>
          <cell r="E1254">
            <v>1591034.4083096047</v>
          </cell>
        </row>
        <row r="1255">
          <cell r="A1255" t="str">
            <v>Forest</v>
          </cell>
          <cell r="B1255">
            <v>1.3663718287100626</v>
          </cell>
          <cell r="C1255">
            <v>45.3392182977496</v>
          </cell>
          <cell r="D1255">
            <v>3647358</v>
          </cell>
          <cell r="E1255">
            <v>4983647.220420277</v>
          </cell>
        </row>
        <row r="1256">
          <cell r="A1256" t="str">
            <v>Forest AWS</v>
          </cell>
          <cell r="B1256">
            <v>1.3663718287100626</v>
          </cell>
          <cell r="E1256">
            <v>0</v>
          </cell>
        </row>
        <row r="1257">
          <cell r="A1257" t="str">
            <v>Forest NAWS</v>
          </cell>
          <cell r="B1257">
            <v>1.3663718287100626</v>
          </cell>
          <cell r="E1257">
            <v>0</v>
          </cell>
        </row>
        <row r="1258">
          <cell r="A1258" t="str">
            <v>Fisheries</v>
          </cell>
          <cell r="B1258">
            <v>0.35259872128631775</v>
          </cell>
          <cell r="C1258">
            <v>11.7</v>
          </cell>
          <cell r="D1258">
            <v>2321607.54</v>
          </cell>
          <cell r="E1258">
            <v>818595.8499326739</v>
          </cell>
        </row>
        <row r="1259">
          <cell r="A1259" t="str">
            <v>Marine</v>
          </cell>
          <cell r="B1259">
            <v>0.35259872128631775</v>
          </cell>
          <cell r="E1259">
            <v>0</v>
          </cell>
        </row>
        <row r="1260">
          <cell r="A1260" t="str">
            <v>Inland Water</v>
          </cell>
          <cell r="B1260">
            <v>0.35259872128631775</v>
          </cell>
          <cell r="E1260">
            <v>0</v>
          </cell>
        </row>
        <row r="1261">
          <cell r="A1261" t="str">
            <v>Built</v>
          </cell>
          <cell r="B1261">
            <v>2.2628980936647434</v>
          </cell>
          <cell r="C1261">
            <v>75.08792884809837</v>
          </cell>
          <cell r="D1261">
            <v>100398.92234370227</v>
          </cell>
          <cell r="E1261">
            <v>227192.52997755847</v>
          </cell>
        </row>
        <row r="1262">
          <cell r="A1262" t="str">
            <v>Hydro Area</v>
          </cell>
          <cell r="B1262">
            <v>1</v>
          </cell>
          <cell r="E1262">
            <v>0</v>
          </cell>
        </row>
        <row r="1263">
          <cell r="A1263" t="str">
            <v>Energy</v>
          </cell>
          <cell r="B1263">
            <v>1.3663718287100626</v>
          </cell>
          <cell r="E1263">
            <v>0</v>
          </cell>
        </row>
        <row r="1268">
          <cell r="A1268" t="str">
            <v>X. RESULTS</v>
          </cell>
        </row>
        <row r="1304">
          <cell r="A1304" t="str">
            <v>Summarized</v>
          </cell>
        </row>
        <row r="1328">
          <cell r="A1328" t="str">
            <v>BIOCAPACITY RESULTS</v>
          </cell>
        </row>
        <row r="1501">
          <cell r="A1501" t="str">
            <v>XI. WORKSHEET REFERENCES</v>
          </cell>
        </row>
        <row r="1503">
          <cell r="A1503" t="str">
            <v>'[FAO data 1-60.xls]agricultural production'!g:cm</v>
          </cell>
        </row>
        <row r="1504">
          <cell r="A1504" t="str">
            <v>'[FAO data 1-60.xls]balance, primary'!g:cm</v>
          </cell>
        </row>
        <row r="1505">
          <cell r="A1505" t="str">
            <v>'[FAO data 1-60.xls]balance, nonprimary'!g:cm</v>
          </cell>
        </row>
        <row r="1506">
          <cell r="A1506" t="str">
            <v>'[FAO data 1-60.xls]food supply, nonprimary'!g:cm</v>
          </cell>
        </row>
        <row r="1507">
          <cell r="A1507" t="str">
            <v>'[FAO data 1-60.xls]food supply, primary'!g:cm</v>
          </cell>
        </row>
        <row r="1508">
          <cell r="A1508" t="str">
            <v>'[FAO data 1-60.xls]forest, primary'!g:cm</v>
          </cell>
        </row>
        <row r="1509">
          <cell r="A1509" t="str">
            <v>'[FAO data 1-60.xls]forest, processed'!g:cm</v>
          </cell>
        </row>
        <row r="1510">
          <cell r="A1510" t="str">
            <v>'[FAO data 1-60.xls]agricultural prod, livestock'!g:cm</v>
          </cell>
        </row>
        <row r="1511">
          <cell r="A1511" t="str">
            <v>'[FAO data 1-60.xls]agricultural prod, stocks'!g:cm</v>
          </cell>
        </row>
        <row r="1512">
          <cell r="A1512" t="str">
            <v>'[FAO data 1-60.xls]fish production'!g:dg</v>
          </cell>
        </row>
        <row r="1513">
          <cell r="A1513" t="str">
            <v>'[FAO data 1-60.xls]aquatic plants'!g:dg</v>
          </cell>
        </row>
        <row r="1514">
          <cell r="A1514" t="str">
            <v>'[1998 trade energy and eq factors.xls]world'!a:l</v>
          </cell>
        </row>
        <row r="1515">
          <cell r="A1515" t="str">
            <v>'[non-product data.xls]aquaculture'!e:be</v>
          </cell>
        </row>
        <row r="1516">
          <cell r="A1516" t="str">
            <v>'[non-product data.xls]population'!g:ck</v>
          </cell>
        </row>
        <row r="1517">
          <cell r="A1517" t="str">
            <v>'[non-product data.xls]FAO land use'!h:ck</v>
          </cell>
        </row>
        <row r="1518">
          <cell r="A1518" t="str">
            <v>'[non-product data.xls]GLC 2000 Urban Land'!$a:$d</v>
          </cell>
        </row>
        <row r="1519">
          <cell r="A1519" t="str">
            <v>'[non-product data.xls]CORINE Land Use'!$c$6:$d$927</v>
          </cell>
        </row>
        <row r="1520">
          <cell r="A1520" t="str">
            <v>'[non-product data.xls]GFN Land Use'!$c:$d</v>
          </cell>
        </row>
        <row r="1521">
          <cell r="A1521" t="str">
            <v>'[non-product data.xls]Pasture NPP'!$a:$e</v>
          </cell>
        </row>
        <row r="1522">
          <cell r="A1522" t="str">
            <v>'[non-product data.xls]GAEZ built'!$d:$e</v>
          </cell>
        </row>
        <row r="1523">
          <cell r="A1523" t="str">
            <v>'[non-product data.xls]fishery yield and area'!$A:$E</v>
          </cell>
        </row>
        <row r="1524">
          <cell r="A1524" t="str">
            <v>'[world forest.xls]harvest losses'!a:b</v>
          </cell>
        </row>
        <row r="1525">
          <cell r="A1525" t="str">
            <v>'[world forest.xls]natural losses'!a:b</v>
          </cell>
        </row>
        <row r="1526">
          <cell r="A1526" t="str">
            <v>'[world forest.xls]forest cover 2000'!$a$7:$f$227</v>
          </cell>
        </row>
        <row r="1527">
          <cell r="A1527" t="str">
            <v>'[world forest.xls]forest cover change'!$a$7:$h$227</v>
          </cell>
        </row>
        <row r="1528">
          <cell r="A1528" t="str">
            <v>'[world forest.xls]forest cover - latest stats'!$a$8:$k$228</v>
          </cell>
        </row>
        <row r="1529">
          <cell r="A1529" t="str">
            <v>'[world forest.xls]Prot. areas  + wood supply'!$A:$M</v>
          </cell>
        </row>
        <row r="1530">
          <cell r="A1530" t="str">
            <v>'[non-product data.xls]IMF GDP'!a2:ad178</v>
          </cell>
        </row>
        <row r="1531">
          <cell r="A1531" t="str">
            <v>'[non-product data.xls]World Bank GDP'!a5:aq212</v>
          </cell>
        </row>
        <row r="1532">
          <cell r="A1532" t="str">
            <v>'[non-product data.xls]Country Codes'!$a:$h</v>
          </cell>
        </row>
        <row r="1533">
          <cell r="A1533" t="str">
            <v>'[non-product data.xls]trophic level and discard rate'!$B$5:$E$43</v>
          </cell>
        </row>
        <row r="1534">
          <cell r="A1534" t="str">
            <v>'[non-product data.xls]built and hydro'!$A:$m</v>
          </cell>
        </row>
        <row r="1535">
          <cell r="A1535" t="str">
            <v>'[non-product data.xls]exclusive marine economic zone'!a:c</v>
          </cell>
        </row>
        <row r="1536">
          <cell r="A1536" t="str">
            <v>'[1998 trade energy and eq factors.xls]cropland and built'!$A:$f</v>
          </cell>
        </row>
        <row r="1537">
          <cell r="A1537" t="str">
            <v>'[1998 trade energy and eq factors.xls]marginal cropland'!$A:$f</v>
          </cell>
        </row>
        <row r="1538">
          <cell r="A1538" t="str">
            <v>'[1998 trade energy and eq factors.xls]forest'!$A:$f</v>
          </cell>
        </row>
        <row r="1539">
          <cell r="A1539" t="str">
            <v>'[1998 trade energy and eq factors.xls]pasture'!$A:$f</v>
          </cell>
        </row>
        <row r="1540">
          <cell r="A1540" t="str">
            <v>'[1998 trade energy and eq factors.xls]eq factors'!$12:$17</v>
          </cell>
        </row>
        <row r="1541">
          <cell r="A1541" t="str">
            <v>'[Energy and CO2 Data.xls]IEA energy'!$B:$z</v>
          </cell>
        </row>
        <row r="1542">
          <cell r="A1542" t="str">
            <v>'[Energy and CO2 Data.xls]IEAemit'!a:j</v>
          </cell>
        </row>
        <row r="1543">
          <cell r="A1543" t="str">
            <v>'[Energy and CO2 Data.xls]CDIACemit'!d:l</v>
          </cell>
        </row>
        <row r="1544">
          <cell r="A1544" t="str">
            <v>'[Energy and CO2 Data.xls]Nuclear Energy - Consumption'!$A:$AM</v>
          </cell>
        </row>
        <row r="1545">
          <cell r="A1545" t="str">
            <v>'[Energy and CO2 Data.xls]Hydroelectricity - Consumption'!$A:$AM</v>
          </cell>
        </row>
        <row r="1546">
          <cell r="A1546" t="str">
            <v>'[Energy and CO2 Data.xls]Coal - Consumption - Mtoe'!$A:$AM</v>
          </cell>
        </row>
        <row r="1547">
          <cell r="A1547" t="str">
            <v>'[Energy and CO2 Data.xls]Oil Consumption - tonnes'!$A:$AM</v>
          </cell>
        </row>
        <row r="1548">
          <cell r="A1548" t="str">
            <v>'[Energy and CO2 Data.xls]Gas Consumption - tonnes'!$A:$AM</v>
          </cell>
        </row>
        <row r="1549">
          <cell r="A1549" t="str">
            <v>'[Energy and CO2 Data.xls]Primary Energy - Consumption'!$A:$AM</v>
          </cell>
        </row>
        <row r="1550">
          <cell r="A1550" t="str">
            <v>'[livestock.xls]forage 1961-2001'!$e:$At</v>
          </cell>
        </row>
        <row r="1551">
          <cell r="A1551" t="str">
            <v>'[world forest.xls]yield (regional)'!$A$20:$AU20</v>
          </cell>
        </row>
        <row r="1552">
          <cell r="A1552" t="str">
            <v>'[world forest.xls]yield'!$A:$AU</v>
          </cell>
        </row>
        <row r="1553">
          <cell r="A1553" t="str">
            <v>'[livestock.xls]% on pasture'!$A:$AO</v>
          </cell>
        </row>
        <row r="1554">
          <cell r="A1554" t="str">
            <v>'[livestock.xls]feed req tot - pigmeat'!$A:$AQ</v>
          </cell>
        </row>
        <row r="1555">
          <cell r="A1555" t="str">
            <v>'[livestock.xls]feed req tot - poultry meat'!$A:$AQ</v>
          </cell>
        </row>
        <row r="1556">
          <cell r="A1556" t="str">
            <v>'[livestock.xls]feed req tot - eggs'!$A:$AQ</v>
          </cell>
        </row>
        <row r="1557">
          <cell r="A1557" t="str">
            <v>'[livestock.xls]feed req tot - bovine meat'!$A:$Aq</v>
          </cell>
        </row>
        <row r="1558">
          <cell r="A1558" t="str">
            <v>'[livestock.xls]feed req tot - equines'!$A:$AQ</v>
          </cell>
        </row>
        <row r="1559">
          <cell r="A1559" t="str">
            <v>'[livestock.xls]feed (dry)'!$A:$AP</v>
          </cell>
        </row>
        <row r="1560">
          <cell r="A1560" t="str">
            <v>'[livestock.xls]fishmeal (dry)'!$A:$AO</v>
          </cell>
        </row>
        <row r="1561">
          <cell r="A1561" t="str">
            <v>'[livestock.xls]grasses (dry)'!$A:$AO</v>
          </cell>
        </row>
        <row r="1562">
          <cell r="A1562" t="str">
            <v>'[livestock.xls]prod - aquaculture'!$e:$AU</v>
          </cell>
        </row>
        <row r="1563">
          <cell r="A1563" t="str">
            <v>'[livestock.xls]feed req tot - aqua'!$A:$AO</v>
          </cell>
        </row>
        <row r="1564">
          <cell r="A1564" t="str">
            <v>'[livestock.xls]feed req tot - camels non-milk'!$A:$AQ</v>
          </cell>
        </row>
        <row r="1565">
          <cell r="A1565" t="str">
            <v>'[livestock.xls]% from feed (exc grass)'!$A:$AN</v>
          </cell>
        </row>
        <row r="1566">
          <cell r="A1566" t="str">
            <v>'[livestock.xls]feed req tot - milk'!$A:$AQ</v>
          </cell>
        </row>
        <row r="1567">
          <cell r="A1567" t="str">
            <v>'[livestock.xls]feed req tot - mutton goat meat'!$A:$AQ</v>
          </cell>
        </row>
        <row r="1568">
          <cell r="A1568" t="str">
            <v>'[livestock.xls]world stats'!$A$6:$AN$10</v>
          </cell>
        </row>
        <row r="1569">
          <cell r="A1569" t="str">
            <v>'[livestock.xls]world stats'!$A$15:$AN$19</v>
          </cell>
        </row>
        <row r="1570">
          <cell r="A1570" t="str">
            <v>'[livestock.xls]stocks - equines'!$A:$AO</v>
          </cell>
        </row>
        <row r="1571">
          <cell r="A1571" t="str">
            <v>'[livestock.xls]stocks - camels milk'!$A:$AO</v>
          </cell>
        </row>
        <row r="1572">
          <cell r="A1572" t="str">
            <v>'[world forest.xls]area'!$A:$AU</v>
          </cell>
        </row>
        <row r="1573">
          <cell r="A1573" t="str">
            <v>'[world forest.xls]Volume &amp; Biomass'!$A:$J</v>
          </cell>
        </row>
        <row r="1574">
          <cell r="A1574" t="str">
            <v>'[livestock.xls]stock productivity'!$A$2:$d$7</v>
          </cell>
        </row>
        <row r="1575">
          <cell r="A1575" t="str">
            <v>'[livestock.xls]world stats'!$A$23:$AN$28</v>
          </cell>
        </row>
        <row r="1576">
          <cell r="A1576" t="str">
            <v>'[livestock.xls]pasture productivity'!$A:$B</v>
          </cell>
        </row>
        <row r="1577">
          <cell r="A1577" t="str">
            <v>'[livestock.xls]world stats'!$42:$42</v>
          </cell>
        </row>
        <row r="1578">
          <cell r="A1578" t="str">
            <v>'[livestock.xls]conversion - bovine meat'!$A:$AO</v>
          </cell>
        </row>
        <row r="1579">
          <cell r="A1579" t="str">
            <v>'[livestock.xls]conversion - mutton &amp; goat meat'!$A:$AO</v>
          </cell>
        </row>
        <row r="1580">
          <cell r="A1580" t="str">
            <v>'[livestock.xls]conversion - milk'!$A:$AO</v>
          </cell>
        </row>
        <row r="1581">
          <cell r="A1581" t="str">
            <v>'[livestock.xls]conversion - equines'!$A:$AO</v>
          </cell>
        </row>
        <row r="1582">
          <cell r="A1582" t="str">
            <v>'[livestock.xls]conversion - camels'!$A:$AO</v>
          </cell>
        </row>
        <row r="1583">
          <cell r="A1583" t="str">
            <v>'[livestock.xls]pro - temp grass4'!$A:$AR</v>
          </cell>
        </row>
        <row r="1584">
          <cell r="A1584" t="str">
            <v>'[livestock.xls]area - temp grass4'!$A:$AR</v>
          </cell>
        </row>
        <row r="1585">
          <cell r="A1585" t="str">
            <v>'[Energy and CO2 Data.xls]hydro area'!$G$4</v>
          </cell>
        </row>
        <row r="1586">
          <cell r="A1586" t="str">
            <v>'[world forest.xls]FAWS-FNAWS'!$A:$H</v>
          </cell>
        </row>
        <row r="1587">
          <cell r="A1587" t="str">
            <v>'[world forest.xls]TBFRA table 8'!$A:$K</v>
          </cell>
        </row>
        <row r="1588">
          <cell r="A1588" t="str">
            <v>'[livestock.xls]stocks - camels'!$A:$AO</v>
          </cell>
        </row>
        <row r="1589">
          <cell r="A1589" t="str">
            <v>'[IEA CO2 - All Dimensions.xls]IEA CO2 Emissions'!$B:$AS</v>
          </cell>
        </row>
        <row r="1590">
          <cell r="A1590" t="str">
            <v>'[non-product data.xls]GFSM Table 2'!$a:$p</v>
          </cell>
        </row>
        <row r="1591">
          <cell r="A1591" t="str">
            <v>'[non-product data.xls]GFSM Table 4'!d:$I</v>
          </cell>
        </row>
        <row r="1592">
          <cell r="A1592" t="str">
            <v>'[non-product data.xls]GFSM Table 3'!$a:$L</v>
          </cell>
        </row>
        <row r="1593">
          <cell r="A1593" t="str">
            <v>'[non-product data.xls]GFSM Table 1'!$A:$I</v>
          </cell>
        </row>
        <row r="1594">
          <cell r="A1594" t="str">
            <v>[non-product data.xls]GFSM TBRF adjust</v>
          </cell>
        </row>
        <row r="1595">
          <cell r="A1595" t="str">
            <v>'[livestock.xls]all conversions'!$A:$D</v>
          </cell>
        </row>
        <row r="1712">
          <cell r="A1712" t="str">
            <v>XII. CONVERSION FACTOR LIBRARY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 2.7"/>
      <sheetName val="pop"/>
      <sheetName val="Sheet3"/>
      <sheetName val="trade"/>
      <sheetName val="Sheet1"/>
      <sheetName val="biocap"/>
    </sheetNames>
    <sheetDataSet>
      <sheetData sheetId="5">
        <row r="1">
          <cell r="A1" t="str">
            <v>Country</v>
          </cell>
          <cell r="B1" t="str">
            <v>Year</v>
          </cell>
          <cell r="C1" t="str">
            <v>Record</v>
          </cell>
        </row>
        <row r="2">
          <cell r="A2" t="str">
            <v>Austria</v>
          </cell>
          <cell r="B2">
            <v>1961</v>
          </cell>
          <cell r="C2" t="str">
            <v>Biocap</v>
          </cell>
        </row>
        <row r="3">
          <cell r="A3" t="str">
            <v>Austria</v>
          </cell>
          <cell r="B3">
            <v>1962</v>
          </cell>
          <cell r="C3" t="str">
            <v>Biocap</v>
          </cell>
        </row>
        <row r="4">
          <cell r="A4" t="str">
            <v>Austria</v>
          </cell>
          <cell r="B4">
            <v>1963</v>
          </cell>
          <cell r="C4" t="str">
            <v>Biocap</v>
          </cell>
        </row>
        <row r="5">
          <cell r="A5" t="str">
            <v>Austria</v>
          </cell>
          <cell r="B5">
            <v>1964</v>
          </cell>
          <cell r="C5" t="str">
            <v>Biocap</v>
          </cell>
        </row>
        <row r="6">
          <cell r="A6" t="str">
            <v>Austria</v>
          </cell>
          <cell r="B6">
            <v>1965</v>
          </cell>
          <cell r="C6" t="str">
            <v>Biocap</v>
          </cell>
        </row>
        <row r="7">
          <cell r="A7" t="str">
            <v>Austria</v>
          </cell>
          <cell r="B7">
            <v>1966</v>
          </cell>
          <cell r="C7" t="str">
            <v>Biocap</v>
          </cell>
        </row>
        <row r="8">
          <cell r="A8" t="str">
            <v>Austria</v>
          </cell>
          <cell r="B8">
            <v>1967</v>
          </cell>
          <cell r="C8" t="str">
            <v>Biocap</v>
          </cell>
        </row>
        <row r="9">
          <cell r="A9" t="str">
            <v>Austria</v>
          </cell>
          <cell r="B9">
            <v>1968</v>
          </cell>
          <cell r="C9" t="str">
            <v>Biocap</v>
          </cell>
        </row>
        <row r="10">
          <cell r="A10" t="str">
            <v>Austria</v>
          </cell>
          <cell r="B10">
            <v>1969</v>
          </cell>
          <cell r="C10" t="str">
            <v>Biocap</v>
          </cell>
        </row>
        <row r="11">
          <cell r="A11" t="str">
            <v>Austria</v>
          </cell>
          <cell r="B11">
            <v>1970</v>
          </cell>
          <cell r="C11" t="str">
            <v>Biocap</v>
          </cell>
        </row>
        <row r="12">
          <cell r="A12" t="str">
            <v>Austria</v>
          </cell>
          <cell r="B12">
            <v>1971</v>
          </cell>
          <cell r="C12" t="str">
            <v>Biocap</v>
          </cell>
        </row>
        <row r="13">
          <cell r="A13" t="str">
            <v>Austria</v>
          </cell>
          <cell r="B13">
            <v>1972</v>
          </cell>
          <cell r="C13" t="str">
            <v>Biocap</v>
          </cell>
        </row>
        <row r="14">
          <cell r="A14" t="str">
            <v>Austria</v>
          </cell>
          <cell r="B14">
            <v>1973</v>
          </cell>
          <cell r="C14" t="str">
            <v>Biocap</v>
          </cell>
        </row>
        <row r="15">
          <cell r="A15" t="str">
            <v>Austria</v>
          </cell>
          <cell r="B15">
            <v>1974</v>
          </cell>
          <cell r="C15" t="str">
            <v>Biocap</v>
          </cell>
        </row>
        <row r="16">
          <cell r="A16" t="str">
            <v>Austria</v>
          </cell>
          <cell r="B16">
            <v>1975</v>
          </cell>
          <cell r="C16" t="str">
            <v>Biocap</v>
          </cell>
        </row>
        <row r="17">
          <cell r="A17" t="str">
            <v>Austria</v>
          </cell>
          <cell r="B17">
            <v>1976</v>
          </cell>
          <cell r="C17" t="str">
            <v>Biocap</v>
          </cell>
        </row>
        <row r="18">
          <cell r="A18" t="str">
            <v>Austria</v>
          </cell>
          <cell r="B18">
            <v>1977</v>
          </cell>
          <cell r="C18" t="str">
            <v>Biocap</v>
          </cell>
        </row>
        <row r="19">
          <cell r="A19" t="str">
            <v>Austria</v>
          </cell>
          <cell r="B19">
            <v>1978</v>
          </cell>
          <cell r="C19" t="str">
            <v>Biocap</v>
          </cell>
        </row>
        <row r="20">
          <cell r="A20" t="str">
            <v>Austria</v>
          </cell>
          <cell r="B20">
            <v>1979</v>
          </cell>
          <cell r="C20" t="str">
            <v>Biocap</v>
          </cell>
        </row>
        <row r="21">
          <cell r="A21" t="str">
            <v>Austria</v>
          </cell>
          <cell r="B21">
            <v>1980</v>
          </cell>
          <cell r="C21" t="str">
            <v>Biocap</v>
          </cell>
        </row>
        <row r="22">
          <cell r="A22" t="str">
            <v>Austria</v>
          </cell>
          <cell r="B22">
            <v>1981</v>
          </cell>
          <cell r="C22" t="str">
            <v>Biocap</v>
          </cell>
        </row>
        <row r="23">
          <cell r="A23" t="str">
            <v>Austria</v>
          </cell>
          <cell r="B23">
            <v>1982</v>
          </cell>
          <cell r="C23" t="str">
            <v>Biocap</v>
          </cell>
        </row>
        <row r="24">
          <cell r="A24" t="str">
            <v>Austria</v>
          </cell>
          <cell r="B24">
            <v>1983</v>
          </cell>
          <cell r="C24" t="str">
            <v>Biocap</v>
          </cell>
        </row>
        <row r="25">
          <cell r="A25" t="str">
            <v>Austria</v>
          </cell>
          <cell r="B25">
            <v>1984</v>
          </cell>
          <cell r="C25" t="str">
            <v>Biocap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ement"/>
      <sheetName val="Table 1 for Papers"/>
      <sheetName val="LPR04-World Histogram"/>
      <sheetName val="Fig2"/>
      <sheetName val="Fig6"/>
      <sheetName val="Fig7"/>
      <sheetName val="LPR04-Table 1"/>
      <sheetName val="LPR04-Table 2"/>
      <sheetName val="LPR04-acres"/>
      <sheetName val="LPR04-hectares"/>
      <sheetName val="World v. Total"/>
      <sheetName val="Water"/>
      <sheetName val="Income-High"/>
      <sheetName val="Income-Mid"/>
      <sheetName val="Income-Low"/>
      <sheetName val="Selected Countries"/>
      <sheetName val="Income Group Histogram"/>
      <sheetName val="Data"/>
      <sheetName val="National Histogram"/>
      <sheetName val="Countries"/>
      <sheetName val="Regional Historical"/>
      <sheetName val="LPR0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troduction"/>
      <sheetName val="Summary Page"/>
      <sheetName val="Summary Results"/>
      <sheetName val="Conversion Factors"/>
      <sheetName val="EQ and Yield Factors"/>
      <sheetName val="CO2 Sequestration"/>
      <sheetName val="Land Use Matrix"/>
      <sheetName val="Main"/>
      <sheetName val="Old Main"/>
      <sheetName val="Tables_Basics"/>
      <sheetName val="aFAOSTAT_cntry_rawdata"/>
      <sheetName val="aFAOSTAT_wrld_rawdata"/>
      <sheetName val="CTImports"/>
      <sheetName val="CTExport"/>
      <sheetName val="CTPrices"/>
      <sheetName val="xCOMTRADE_names"/>
      <sheetName val="System"/>
      <sheetName val="SIC Code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sheetName val="000 - world - 1961"/>
    </sheetNames>
    <sheetDataSet>
      <sheetData sheetId="1">
        <row r="7">
          <cell r="A7" t="str">
            <v>National Footprint and Biocapacity Accounts</v>
          </cell>
        </row>
        <row r="8">
          <cell r="B8" t="str">
            <v>world</v>
          </cell>
          <cell r="G8" t="str">
            <v>Summary of Footprint and Biocapacity per capita</v>
          </cell>
          <cell r="O8" t="str">
            <v>WORLD: Footprint and Biocapacity (National)</v>
          </cell>
        </row>
        <row r="9">
          <cell r="B9">
            <v>1961</v>
          </cell>
          <cell r="D9" t="str">
            <v>Table of Contents</v>
          </cell>
        </row>
        <row r="12">
          <cell r="B12" t="str">
            <v>world</v>
          </cell>
        </row>
        <row r="13">
          <cell r="B13" t="str">
            <v>world</v>
          </cell>
        </row>
        <row r="14">
          <cell r="B14">
            <v>1</v>
          </cell>
        </row>
        <row r="17">
          <cell r="B17">
            <v>3080130000</v>
          </cell>
        </row>
        <row r="20">
          <cell r="B20">
            <v>3080130000</v>
          </cell>
        </row>
        <row r="22">
          <cell r="B22" t="e">
            <v>#N/A</v>
          </cell>
        </row>
        <row r="34">
          <cell r="W34" t="str">
            <v>'[FAO data 1-60.xls]</v>
          </cell>
        </row>
        <row r="35">
          <cell r="W35" t="str">
            <v>FAO data 1-60.xls</v>
          </cell>
        </row>
        <row r="36">
          <cell r="W36" t="str">
            <v>FAO data 61-120.xls</v>
          </cell>
        </row>
        <row r="37">
          <cell r="W37" t="str">
            <v>FAO data 121-180.xls</v>
          </cell>
        </row>
        <row r="38">
          <cell r="W38" t="str">
            <v>FAO data 181-258.xls</v>
          </cell>
        </row>
        <row r="39">
          <cell r="W39" t="str">
            <v>FAO data 259-999.xls</v>
          </cell>
        </row>
        <row r="40">
          <cell r="W40" t="str">
            <v>non-product data.xls</v>
          </cell>
        </row>
        <row r="41">
          <cell r="W41" t="str">
            <v>1998 trade energy and eq factors.xls</v>
          </cell>
        </row>
        <row r="42">
          <cell r="W42" t="str">
            <v>pasture\livestock.xls</v>
          </cell>
        </row>
        <row r="43">
          <cell r="W43" t="str">
            <v>forest\world forest.xls</v>
          </cell>
        </row>
        <row r="44">
          <cell r="W44" t="str">
            <v>energy and CO2 data.xls</v>
          </cell>
        </row>
        <row r="45">
          <cell r="W45" t="str">
            <v>co2\IEA CO2 - All Dimensions.xls</v>
          </cell>
        </row>
        <row r="46">
          <cell r="Y46" t="b">
            <v>1</v>
          </cell>
        </row>
        <row r="47">
          <cell r="B47" t="str">
            <v>global hectares</v>
          </cell>
          <cell r="Y47" t="b">
            <v>1</v>
          </cell>
        </row>
        <row r="48">
          <cell r="B48" t="str">
            <v>y</v>
          </cell>
          <cell r="Y48" t="b">
            <v>1</v>
          </cell>
        </row>
        <row r="49">
          <cell r="B49" t="str">
            <v>n</v>
          </cell>
        </row>
        <row r="51">
          <cell r="B51" t="str">
            <v>IPCC</v>
          </cell>
        </row>
        <row r="52">
          <cell r="A52" t="str">
            <v>Calculation Preferences</v>
          </cell>
        </row>
        <row r="54">
          <cell r="D54" t="str">
            <v>FRA</v>
          </cell>
        </row>
        <row r="55">
          <cell r="D55" t="str">
            <v>y</v>
          </cell>
        </row>
        <row r="56">
          <cell r="D56" t="str">
            <v>10 km</v>
          </cell>
        </row>
        <row r="57">
          <cell r="D57">
            <v>0.1</v>
          </cell>
        </row>
        <row r="58">
          <cell r="D58" t="str">
            <v>World Bank</v>
          </cell>
        </row>
        <row r="65">
          <cell r="Y65" t="str">
            <v>Tier</v>
          </cell>
        </row>
        <row r="191">
          <cell r="A191" t="str">
            <v>II. ANIMAL PRODUCTS</v>
          </cell>
        </row>
        <row r="220">
          <cell r="A220" t="str">
            <v>FEED FOOTPRINT</v>
          </cell>
        </row>
        <row r="281">
          <cell r="A281" t="str">
            <v>PASTURE FOOTPRINT</v>
          </cell>
        </row>
        <row r="297">
          <cell r="A297" t="str">
            <v>FEED AND PASTURE BREAKOUT</v>
          </cell>
        </row>
        <row r="385">
          <cell r="A385" t="str">
            <v>PASTURE FOOTPRINT</v>
          </cell>
        </row>
        <row r="475">
          <cell r="A475" t="str">
            <v>III. FISHERIES</v>
          </cell>
        </row>
        <row r="608">
          <cell r="A608" t="str">
            <v>IV. FOREST PRODUCTS</v>
          </cell>
        </row>
        <row r="609">
          <cell r="A609" t="str">
            <v>FOREST PRODUCTS</v>
          </cell>
        </row>
        <row r="643">
          <cell r="A643" t="str">
            <v>FOREST AREA AND PRODUCTIVITY</v>
          </cell>
        </row>
        <row r="720">
          <cell r="A720" t="str">
            <v>V. ENERGY CONSUMPTION</v>
          </cell>
        </row>
        <row r="721">
          <cell r="A721" t="str">
            <v>ENERGY USE AND CO2 EMISSIONS</v>
          </cell>
        </row>
        <row r="781">
          <cell r="C781">
            <v>0.2727272727272727</v>
          </cell>
        </row>
        <row r="809">
          <cell r="A809" t="str">
            <v>CO2 SEQUESTRATION FOOTPRINT</v>
          </cell>
        </row>
        <row r="854">
          <cell r="A854" t="str">
            <v>OCEAN-ABSORBED CO2</v>
          </cell>
        </row>
        <row r="876">
          <cell r="A876" t="str">
            <v>EMBODIED ENERGY IN TRADE TABLES</v>
          </cell>
        </row>
        <row r="1031">
          <cell r="A1031" t="str">
            <v>FUELWOOD EQUIVALENT FOOTPRINT METHOD [Not updated in 2004 Edition. Do Not Use.]</v>
          </cell>
        </row>
        <row r="1071">
          <cell r="A1071" t="str">
            <v>VI. BUILT-UP AREA</v>
          </cell>
        </row>
        <row r="1094">
          <cell r="A1094" t="str">
            <v>VII. LAND USE</v>
          </cell>
        </row>
        <row r="1095">
          <cell r="A1095" t="str">
            <v>LAND USE OVERVIEW</v>
          </cell>
        </row>
        <row r="1177">
          <cell r="A1177" t="str">
            <v>DETAILED LAND USE ACCOUNTS</v>
          </cell>
        </row>
        <row r="1221">
          <cell r="A1221" t="str">
            <v>VIII. YIELD FACTORS</v>
          </cell>
        </row>
        <row r="1225">
          <cell r="A1225" t="str">
            <v>Primary Cropland</v>
          </cell>
          <cell r="B1225" t="str">
            <v>[1000 ha]</v>
          </cell>
          <cell r="C1225">
            <v>882409.258</v>
          </cell>
          <cell r="D1225">
            <v>882409.258</v>
          </cell>
          <cell r="E1225">
            <v>1</v>
          </cell>
        </row>
        <row r="1226">
          <cell r="A1226" t="str">
            <v>Marginal Cropland</v>
          </cell>
          <cell r="B1226" t="str">
            <v>[1000 ha]</v>
          </cell>
          <cell r="C1226">
            <v>246229.4324460872</v>
          </cell>
          <cell r="D1226">
            <v>246229.4324460872</v>
          </cell>
          <cell r="E1226">
            <v>1</v>
          </cell>
        </row>
        <row r="1227">
          <cell r="A1227" t="str">
            <v>Unharvested Cropland</v>
          </cell>
          <cell r="B1227" t="str">
            <v>[1000 ha]</v>
          </cell>
          <cell r="E1227">
            <v>1</v>
          </cell>
        </row>
        <row r="1228">
          <cell r="A1228" t="str">
            <v>Permanent Pasture</v>
          </cell>
          <cell r="B1228" t="str">
            <v>[tons dm/ha/yr]</v>
          </cell>
          <cell r="C1228">
            <v>2.228937294347512</v>
          </cell>
          <cell r="D1228">
            <v>2.228937294347512</v>
          </cell>
          <cell r="E1228">
            <v>1</v>
          </cell>
        </row>
        <row r="1229">
          <cell r="A1229" t="str">
            <v>Forest</v>
          </cell>
          <cell r="B1229" t="str">
            <v>[m3 ob/ha/yr]</v>
          </cell>
          <cell r="C1229">
            <v>1.8410798904575747</v>
          </cell>
          <cell r="D1229">
            <v>1.8410798904575747</v>
          </cell>
          <cell r="E1229">
            <v>1</v>
          </cell>
        </row>
        <row r="1230">
          <cell r="A1230" t="str">
            <v>Forest AWS</v>
          </cell>
          <cell r="B1230" t="str">
            <v>[m3 ob/ha/yr]</v>
          </cell>
          <cell r="C1230">
            <v>1.5140852232038167</v>
          </cell>
          <cell r="D1230">
            <v>1.5140852232038167</v>
          </cell>
          <cell r="E1230">
            <v>1</v>
          </cell>
        </row>
        <row r="1231">
          <cell r="A1231" t="str">
            <v>Forest NAWS</v>
          </cell>
          <cell r="B1231" t="str">
            <v>[m3 ob/ha/yr]</v>
          </cell>
          <cell r="C1231">
            <v>1.8446862320538064</v>
          </cell>
          <cell r="D1231">
            <v>1.8446862320538062</v>
          </cell>
          <cell r="E1231">
            <v>1</v>
          </cell>
        </row>
        <row r="1232">
          <cell r="A1232" t="str">
            <v>Marine</v>
          </cell>
          <cell r="E1232">
            <v>1</v>
          </cell>
        </row>
        <row r="1233">
          <cell r="A1233" t="str">
            <v>Inland Water</v>
          </cell>
          <cell r="B1233" t="str">
            <v>[kg/ha/yr]</v>
          </cell>
          <cell r="C1233">
            <v>8.16664253073996</v>
          </cell>
          <cell r="D1233">
            <v>8.16664253073996</v>
          </cell>
          <cell r="E1233">
            <v>1</v>
          </cell>
        </row>
        <row r="1234">
          <cell r="A1234" t="str">
            <v>Built</v>
          </cell>
          <cell r="E1234">
            <v>1</v>
          </cell>
        </row>
        <row r="1235">
          <cell r="A1235" t="str">
            <v>Hydro Area</v>
          </cell>
          <cell r="E1235">
            <v>1</v>
          </cell>
        </row>
        <row r="1236">
          <cell r="A1236" t="str">
            <v>Fossil Fuels</v>
          </cell>
          <cell r="E1236">
            <v>1</v>
          </cell>
        </row>
        <row r="1242">
          <cell r="A1242" t="str">
            <v>IX. EQUIVALENCE FACTORS</v>
          </cell>
        </row>
        <row r="1250">
          <cell r="A1250" t="str">
            <v>Cropland</v>
          </cell>
        </row>
        <row r="1251">
          <cell r="A1251" t="str">
            <v>Primary Cropland</v>
          </cell>
          <cell r="B1251">
            <v>2.2628980936647434</v>
          </cell>
          <cell r="C1251">
            <v>75.08792884809837</v>
          </cell>
          <cell r="D1251">
            <v>882409.258</v>
          </cell>
          <cell r="E1251">
            <v>1996802.2277603208</v>
          </cell>
        </row>
        <row r="1252">
          <cell r="A1252" t="str">
            <v>Marginal Cropland</v>
          </cell>
          <cell r="B1252">
            <v>1.7891562969566224</v>
          </cell>
          <cell r="C1252">
            <v>59.36813553386182</v>
          </cell>
          <cell r="D1252">
            <v>246229.4324460872</v>
          </cell>
          <cell r="E1252">
            <v>440542.9395569722</v>
          </cell>
        </row>
        <row r="1253">
          <cell r="A1253" t="str">
            <v>Unharvested Cropland</v>
          </cell>
          <cell r="B1253">
            <v>2.2628980936647434</v>
          </cell>
          <cell r="C1253">
            <v>75.08792884809837</v>
          </cell>
          <cell r="D1253">
            <v>228083.30955391278</v>
          </cell>
          <cell r="E1253">
            <v>516129.28638629476</v>
          </cell>
        </row>
        <row r="1254">
          <cell r="A1254" t="str">
            <v>Permanent Pasture</v>
          </cell>
          <cell r="B1254">
            <v>0.505433983461009</v>
          </cell>
          <cell r="C1254">
            <v>16.771409677608705</v>
          </cell>
          <cell r="D1254">
            <v>3147858</v>
          </cell>
          <cell r="E1254">
            <v>1591034.4083096047</v>
          </cell>
        </row>
        <row r="1255">
          <cell r="A1255" t="str">
            <v>Forest</v>
          </cell>
          <cell r="B1255">
            <v>1.3663718287100626</v>
          </cell>
          <cell r="C1255">
            <v>45.3392182977496</v>
          </cell>
          <cell r="D1255">
            <v>3647358</v>
          </cell>
          <cell r="E1255">
            <v>4983647.220420277</v>
          </cell>
        </row>
        <row r="1256">
          <cell r="A1256" t="str">
            <v>Forest AWS</v>
          </cell>
          <cell r="B1256">
            <v>1.3663718287100626</v>
          </cell>
          <cell r="E1256">
            <v>0</v>
          </cell>
        </row>
        <row r="1257">
          <cell r="A1257" t="str">
            <v>Forest NAWS</v>
          </cell>
          <cell r="B1257">
            <v>1.3663718287100626</v>
          </cell>
          <cell r="E1257">
            <v>0</v>
          </cell>
        </row>
        <row r="1258">
          <cell r="A1258" t="str">
            <v>Fisheries</v>
          </cell>
          <cell r="B1258">
            <v>0.35259872128631775</v>
          </cell>
          <cell r="C1258">
            <v>11.7</v>
          </cell>
          <cell r="D1258">
            <v>2321607.54</v>
          </cell>
          <cell r="E1258">
            <v>818595.8499326739</v>
          </cell>
        </row>
        <row r="1259">
          <cell r="A1259" t="str">
            <v>Marine</v>
          </cell>
          <cell r="B1259">
            <v>0.35259872128631775</v>
          </cell>
          <cell r="E1259">
            <v>0</v>
          </cell>
        </row>
        <row r="1260">
          <cell r="A1260" t="str">
            <v>Inland Water</v>
          </cell>
          <cell r="B1260">
            <v>0.35259872128631775</v>
          </cell>
          <cell r="E1260">
            <v>0</v>
          </cell>
        </row>
        <row r="1261">
          <cell r="A1261" t="str">
            <v>Built</v>
          </cell>
          <cell r="B1261">
            <v>2.2628980936647434</v>
          </cell>
          <cell r="C1261">
            <v>75.08792884809837</v>
          </cell>
          <cell r="D1261">
            <v>100398.92234370227</v>
          </cell>
          <cell r="E1261">
            <v>227192.52997755847</v>
          </cell>
        </row>
        <row r="1262">
          <cell r="A1262" t="str">
            <v>Hydro Area</v>
          </cell>
          <cell r="B1262">
            <v>1</v>
          </cell>
          <cell r="E1262">
            <v>0</v>
          </cell>
        </row>
        <row r="1263">
          <cell r="A1263" t="str">
            <v>Energy</v>
          </cell>
          <cell r="B1263">
            <v>1.3663718287100626</v>
          </cell>
          <cell r="E1263">
            <v>0</v>
          </cell>
        </row>
        <row r="1268">
          <cell r="A1268" t="str">
            <v>X. RESULTS</v>
          </cell>
        </row>
        <row r="1304">
          <cell r="A1304" t="str">
            <v>Summarized</v>
          </cell>
        </row>
        <row r="1328">
          <cell r="A1328" t="str">
            <v>BIOCAPACITY RESULTS</v>
          </cell>
        </row>
        <row r="1501">
          <cell r="A1501" t="str">
            <v>XI. WORKSHEET REFERENCES</v>
          </cell>
        </row>
        <row r="1503">
          <cell r="A1503" t="str">
            <v>'[FAO data 1-60.xls]agricultural production'!g:cm</v>
          </cell>
        </row>
        <row r="1504">
          <cell r="A1504" t="str">
            <v>'[FAO data 1-60.xls]balance, primary'!g:cm</v>
          </cell>
        </row>
        <row r="1505">
          <cell r="A1505" t="str">
            <v>'[FAO data 1-60.xls]balance, nonprimary'!g:cm</v>
          </cell>
        </row>
        <row r="1506">
          <cell r="A1506" t="str">
            <v>'[FAO data 1-60.xls]food supply, nonprimary'!g:cm</v>
          </cell>
        </row>
        <row r="1507">
          <cell r="A1507" t="str">
            <v>'[FAO data 1-60.xls]food supply, primary'!g:cm</v>
          </cell>
        </row>
        <row r="1508">
          <cell r="A1508" t="str">
            <v>'[FAO data 1-60.xls]forest, primary'!g:cm</v>
          </cell>
        </row>
        <row r="1509">
          <cell r="A1509" t="str">
            <v>'[FAO data 1-60.xls]forest, processed'!g:cm</v>
          </cell>
        </row>
        <row r="1510">
          <cell r="A1510" t="str">
            <v>'[FAO data 1-60.xls]agricultural prod, livestock'!g:cm</v>
          </cell>
        </row>
        <row r="1511">
          <cell r="A1511" t="str">
            <v>'[FAO data 1-60.xls]agricultural prod, stocks'!g:cm</v>
          </cell>
        </row>
        <row r="1512">
          <cell r="A1512" t="str">
            <v>'[FAO data 1-60.xls]fish production'!g:dg</v>
          </cell>
        </row>
        <row r="1513">
          <cell r="A1513" t="str">
            <v>'[FAO data 1-60.xls]aquatic plants'!g:dg</v>
          </cell>
        </row>
        <row r="1514">
          <cell r="A1514" t="str">
            <v>'[1998 trade energy and eq factors.xls]world'!a:l</v>
          </cell>
        </row>
        <row r="1515">
          <cell r="A1515" t="str">
            <v>'[non-product data.xls]aquaculture'!e:be</v>
          </cell>
        </row>
        <row r="1516">
          <cell r="A1516" t="str">
            <v>'[non-product data.xls]population'!g:ck</v>
          </cell>
        </row>
        <row r="1517">
          <cell r="A1517" t="str">
            <v>'[non-product data.xls]FAO land use'!h:ck</v>
          </cell>
        </row>
        <row r="1518">
          <cell r="A1518" t="str">
            <v>'[non-product data.xls]GLC 2000 Urban Land'!$a:$d</v>
          </cell>
        </row>
        <row r="1519">
          <cell r="A1519" t="str">
            <v>'[non-product data.xls]CORINE Land Use'!$c$6:$d$927</v>
          </cell>
        </row>
        <row r="1520">
          <cell r="A1520" t="str">
            <v>'[non-product data.xls]GFN Land Use'!$c:$d</v>
          </cell>
        </row>
        <row r="1521">
          <cell r="A1521" t="str">
            <v>'[non-product data.xls]Pasture NPP'!$a:$e</v>
          </cell>
        </row>
        <row r="1522">
          <cell r="A1522" t="str">
            <v>'[non-product data.xls]GAEZ built'!$d:$e</v>
          </cell>
        </row>
        <row r="1523">
          <cell r="A1523" t="str">
            <v>'[non-product data.xls]fishery yield and area'!$A:$E</v>
          </cell>
        </row>
        <row r="1524">
          <cell r="A1524" t="str">
            <v>'[world forest.xls]harvest losses'!a:b</v>
          </cell>
        </row>
        <row r="1525">
          <cell r="A1525" t="str">
            <v>'[world forest.xls]natural losses'!a:b</v>
          </cell>
        </row>
        <row r="1526">
          <cell r="A1526" t="str">
            <v>'[world forest.xls]forest cover 2000'!$a$7:$f$227</v>
          </cell>
        </row>
        <row r="1527">
          <cell r="A1527" t="str">
            <v>'[world forest.xls]forest cover change'!$a$7:$h$227</v>
          </cell>
        </row>
        <row r="1528">
          <cell r="A1528" t="str">
            <v>'[world forest.xls]forest cover - latest stats'!$a$8:$k$228</v>
          </cell>
        </row>
        <row r="1529">
          <cell r="A1529" t="str">
            <v>'[world forest.xls]Prot. areas  + wood supply'!$A:$M</v>
          </cell>
        </row>
        <row r="1530">
          <cell r="A1530" t="str">
            <v>'[non-product data.xls]IMF GDP'!a2:ad178</v>
          </cell>
        </row>
        <row r="1531">
          <cell r="A1531" t="str">
            <v>'[non-product data.xls]World Bank GDP'!a5:aq212</v>
          </cell>
        </row>
        <row r="1532">
          <cell r="A1532" t="str">
            <v>'[non-product data.xls]Country Codes'!$a:$h</v>
          </cell>
        </row>
        <row r="1533">
          <cell r="A1533" t="str">
            <v>'[non-product data.xls]trophic level and discard rate'!$B$5:$E$43</v>
          </cell>
        </row>
        <row r="1534">
          <cell r="A1534" t="str">
            <v>'[non-product data.xls]built and hydro'!$A:$m</v>
          </cell>
        </row>
        <row r="1535">
          <cell r="A1535" t="str">
            <v>'[non-product data.xls]exclusive marine economic zone'!a:c</v>
          </cell>
        </row>
        <row r="1536">
          <cell r="A1536" t="str">
            <v>'[1998 trade energy and eq factors.xls]cropland and built'!$A:$f</v>
          </cell>
        </row>
        <row r="1537">
          <cell r="A1537" t="str">
            <v>'[1998 trade energy and eq factors.xls]marginal cropland'!$A:$f</v>
          </cell>
        </row>
        <row r="1538">
          <cell r="A1538" t="str">
            <v>'[1998 trade energy and eq factors.xls]forest'!$A:$f</v>
          </cell>
        </row>
        <row r="1539">
          <cell r="A1539" t="str">
            <v>'[1998 trade energy and eq factors.xls]pasture'!$A:$f</v>
          </cell>
        </row>
        <row r="1540">
          <cell r="A1540" t="str">
            <v>'[1998 trade energy and eq factors.xls]eq factors'!$12:$17</v>
          </cell>
        </row>
        <row r="1541">
          <cell r="A1541" t="str">
            <v>'[Energy and CO2 Data.xls]IEA energy'!$B:$z</v>
          </cell>
        </row>
        <row r="1542">
          <cell r="A1542" t="str">
            <v>'[Energy and CO2 Data.xls]IEAemit'!a:j</v>
          </cell>
        </row>
        <row r="1543">
          <cell r="A1543" t="str">
            <v>'[Energy and CO2 Data.xls]CDIACemit'!d:l</v>
          </cell>
        </row>
        <row r="1544">
          <cell r="A1544" t="str">
            <v>'[Energy and CO2 Data.xls]Nuclear Energy - Consumption'!$A:$AM</v>
          </cell>
        </row>
        <row r="1545">
          <cell r="A1545" t="str">
            <v>'[Energy and CO2 Data.xls]Hydroelectricity - Consumption'!$A:$AM</v>
          </cell>
        </row>
        <row r="1546">
          <cell r="A1546" t="str">
            <v>'[Energy and CO2 Data.xls]Coal - Consumption - Mtoe'!$A:$AM</v>
          </cell>
        </row>
        <row r="1547">
          <cell r="A1547" t="str">
            <v>'[Energy and CO2 Data.xls]Oil Consumption - tonnes'!$A:$AM</v>
          </cell>
        </row>
        <row r="1548">
          <cell r="A1548" t="str">
            <v>'[Energy and CO2 Data.xls]Gas Consumption - tonnes'!$A:$AM</v>
          </cell>
        </row>
        <row r="1549">
          <cell r="A1549" t="str">
            <v>'[Energy and CO2 Data.xls]Primary Energy - Consumption'!$A:$AM</v>
          </cell>
        </row>
        <row r="1550">
          <cell r="A1550" t="str">
            <v>'[livestock.xls]forage 1961-2001'!$e:$At</v>
          </cell>
        </row>
        <row r="1551">
          <cell r="A1551" t="str">
            <v>'[world forest.xls]yield (regional)'!$A$20:$AU20</v>
          </cell>
        </row>
        <row r="1552">
          <cell r="A1552" t="str">
            <v>'[world forest.xls]yield'!$A:$AU</v>
          </cell>
        </row>
        <row r="1553">
          <cell r="A1553" t="str">
            <v>'[livestock.xls]% on pasture'!$A:$AO</v>
          </cell>
        </row>
        <row r="1554">
          <cell r="A1554" t="str">
            <v>'[livestock.xls]feed req tot - pigmeat'!$A:$AQ</v>
          </cell>
        </row>
        <row r="1555">
          <cell r="A1555" t="str">
            <v>'[livestock.xls]feed req tot - poultry meat'!$A:$AQ</v>
          </cell>
        </row>
        <row r="1556">
          <cell r="A1556" t="str">
            <v>'[livestock.xls]feed req tot - eggs'!$A:$AQ</v>
          </cell>
        </row>
        <row r="1557">
          <cell r="A1557" t="str">
            <v>'[livestock.xls]feed req tot - bovine meat'!$A:$Aq</v>
          </cell>
        </row>
        <row r="1558">
          <cell r="A1558" t="str">
            <v>'[livestock.xls]feed req tot - equines'!$A:$AQ</v>
          </cell>
        </row>
        <row r="1559">
          <cell r="A1559" t="str">
            <v>'[livestock.xls]feed (dry)'!$A:$AP</v>
          </cell>
        </row>
        <row r="1560">
          <cell r="A1560" t="str">
            <v>'[livestock.xls]fishmeal (dry)'!$A:$AO</v>
          </cell>
        </row>
        <row r="1561">
          <cell r="A1561" t="str">
            <v>'[livestock.xls]grasses (dry)'!$A:$AO</v>
          </cell>
        </row>
        <row r="1562">
          <cell r="A1562" t="str">
            <v>'[livestock.xls]prod - aquaculture'!$e:$AU</v>
          </cell>
        </row>
        <row r="1563">
          <cell r="A1563" t="str">
            <v>'[livestock.xls]feed req tot - aqua'!$A:$AO</v>
          </cell>
        </row>
        <row r="1564">
          <cell r="A1564" t="str">
            <v>'[livestock.xls]feed req tot - camels non-milk'!$A:$AQ</v>
          </cell>
        </row>
        <row r="1565">
          <cell r="A1565" t="str">
            <v>'[livestock.xls]% from feed (exc grass)'!$A:$AN</v>
          </cell>
        </row>
        <row r="1566">
          <cell r="A1566" t="str">
            <v>'[livestock.xls]feed req tot - milk'!$A:$AQ</v>
          </cell>
        </row>
        <row r="1567">
          <cell r="A1567" t="str">
            <v>'[livestock.xls]feed req tot - mutton goat meat'!$A:$AQ</v>
          </cell>
        </row>
        <row r="1568">
          <cell r="A1568" t="str">
            <v>'[livestock.xls]world stats'!$A$6:$AN$10</v>
          </cell>
        </row>
        <row r="1569">
          <cell r="A1569" t="str">
            <v>'[livestock.xls]world stats'!$A$15:$AN$19</v>
          </cell>
        </row>
        <row r="1570">
          <cell r="A1570" t="str">
            <v>'[livestock.xls]stocks - equines'!$A:$AO</v>
          </cell>
        </row>
        <row r="1571">
          <cell r="A1571" t="str">
            <v>'[livestock.xls]stocks - camels milk'!$A:$AO</v>
          </cell>
        </row>
        <row r="1572">
          <cell r="A1572" t="str">
            <v>'[world forest.xls]area'!$A:$AU</v>
          </cell>
        </row>
        <row r="1573">
          <cell r="A1573" t="str">
            <v>'[world forest.xls]Volume &amp; Biomass'!$A:$J</v>
          </cell>
        </row>
        <row r="1574">
          <cell r="A1574" t="str">
            <v>'[livestock.xls]stock productivity'!$A$2:$d$7</v>
          </cell>
        </row>
        <row r="1575">
          <cell r="A1575" t="str">
            <v>'[livestock.xls]world stats'!$A$23:$AN$28</v>
          </cell>
        </row>
        <row r="1576">
          <cell r="A1576" t="str">
            <v>'[livestock.xls]pasture productivity'!$A:$B</v>
          </cell>
        </row>
        <row r="1577">
          <cell r="A1577" t="str">
            <v>'[livestock.xls]world stats'!$42:$42</v>
          </cell>
        </row>
        <row r="1578">
          <cell r="A1578" t="str">
            <v>'[livestock.xls]conversion - bovine meat'!$A:$AO</v>
          </cell>
        </row>
        <row r="1579">
          <cell r="A1579" t="str">
            <v>'[livestock.xls]conversion - mutton &amp; goat meat'!$A:$AO</v>
          </cell>
        </row>
        <row r="1580">
          <cell r="A1580" t="str">
            <v>'[livestock.xls]conversion - milk'!$A:$AO</v>
          </cell>
        </row>
        <row r="1581">
          <cell r="A1581" t="str">
            <v>'[livestock.xls]conversion - equines'!$A:$AO</v>
          </cell>
        </row>
        <row r="1582">
          <cell r="A1582" t="str">
            <v>'[livestock.xls]conversion - camels'!$A:$AO</v>
          </cell>
        </row>
        <row r="1583">
          <cell r="A1583" t="str">
            <v>'[livestock.xls]pro - temp grass4'!$A:$AR</v>
          </cell>
        </row>
        <row r="1584">
          <cell r="A1584" t="str">
            <v>'[livestock.xls]area - temp grass4'!$A:$AR</v>
          </cell>
        </row>
        <row r="1585">
          <cell r="A1585" t="str">
            <v>'[Energy and CO2 Data.xls]hydro area'!$G$4</v>
          </cell>
        </row>
        <row r="1586">
          <cell r="A1586" t="str">
            <v>'[world forest.xls]FAWS-FNAWS'!$A:$H</v>
          </cell>
        </row>
        <row r="1587">
          <cell r="A1587" t="str">
            <v>'[world forest.xls]TBFRA table 8'!$A:$K</v>
          </cell>
        </row>
        <row r="1588">
          <cell r="A1588" t="str">
            <v>'[livestock.xls]stocks - camels'!$A:$AO</v>
          </cell>
        </row>
        <row r="1589">
          <cell r="A1589" t="str">
            <v>'[IEA CO2 - All Dimensions.xls]IEA CO2 Emissions'!$B:$AS</v>
          </cell>
        </row>
        <row r="1590">
          <cell r="A1590" t="str">
            <v>'[non-product data.xls]GFSM Table 2'!$a:$p</v>
          </cell>
        </row>
        <row r="1591">
          <cell r="A1591" t="str">
            <v>'[non-product data.xls]GFSM Table 4'!d:$I</v>
          </cell>
        </row>
        <row r="1592">
          <cell r="A1592" t="str">
            <v>'[non-product data.xls]GFSM Table 3'!$a:$L</v>
          </cell>
        </row>
        <row r="1593">
          <cell r="A1593" t="str">
            <v>'[non-product data.xls]GFSM Table 1'!$A:$I</v>
          </cell>
        </row>
        <row r="1594">
          <cell r="A1594" t="str">
            <v>[non-product data.xls]GFSM TBRF adjust</v>
          </cell>
        </row>
        <row r="1595">
          <cell r="A1595" t="str">
            <v>'[livestock.xls]all conversions'!$A:$D</v>
          </cell>
        </row>
        <row r="1712">
          <cell r="A1712" t="str">
            <v>XII. CONVERSION FACTOR LIBRARY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http://www.footprintnetwork.org/en/index.php/GFN/page/footprint_basics_overview/" TargetMode="External" /><Relationship Id="rId2" Type="http://schemas.openxmlformats.org/officeDocument/2006/relationships/hyperlink" Target="http://www.footprintnetwork.org/en/index.php/GFN/page/frequently_asked_questions/#gen3" TargetMode="External" /><Relationship Id="rId3" Type="http://schemas.openxmlformats.org/officeDocument/2006/relationships/hyperlink" Target="http://www.footprintnetwork.org/" TargetMode="External" /><Relationship Id="rId4" Type="http://schemas.openxmlformats.org/officeDocument/2006/relationships/hyperlink" Target="http://www.footprintnetwork.org/atlas" TargetMode="External" /><Relationship Id="rId5" Type="http://schemas.openxmlformats.org/officeDocument/2006/relationships/hyperlink" Target="http://www.footprintnetwork.org/atlas" TargetMode="External" /><Relationship Id="rId6" Type="http://schemas.openxmlformats.org/officeDocument/2006/relationships/hyperlink" Target="http://www.footprintnetwork.org/en/index.php/GFN/page/ecological_footprint_atlas_2008/" TargetMode="External" /><Relationship Id="rId7" Type="http://schemas.openxmlformats.org/officeDocument/2006/relationships/drawing" Target="../drawings/drawing1.xml" /><Relationship Id="rId8"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40"/>
  <sheetViews>
    <sheetView zoomScalePageLayoutView="0" workbookViewId="0" topLeftCell="A202">
      <selection activeCell="G226" sqref="G226"/>
    </sheetView>
  </sheetViews>
  <sheetFormatPr defaultColWidth="9.140625" defaultRowHeight="12.75"/>
  <sheetData>
    <row r="1" spans="1:4" ht="12.75">
      <c r="A1" t="s">
        <v>264</v>
      </c>
      <c r="B1" t="s">
        <v>265</v>
      </c>
      <c r="C1" t="s">
        <v>284</v>
      </c>
      <c r="D1" t="s">
        <v>285</v>
      </c>
    </row>
    <row r="2" spans="1:10" ht="12.75">
      <c r="A2" t="s">
        <v>51</v>
      </c>
      <c r="B2" t="s">
        <v>187</v>
      </c>
      <c r="C2">
        <f>VLOOKUP(A2,'National Results (gha) '!$A$15:$B$181,2,FALSE)</f>
        <v>3.072</v>
      </c>
      <c r="D2">
        <f>IF(ISNUMBER(C2),C2,0)</f>
        <v>3.072</v>
      </c>
      <c r="E2">
        <f>IF(D2&gt;0,1,0)</f>
        <v>1</v>
      </c>
      <c r="F2" t="s">
        <v>185</v>
      </c>
      <c r="G2">
        <f>SUMIF(B2:B240,"=HI",D2:D240)</f>
        <v>1023.527</v>
      </c>
      <c r="I2" t="s">
        <v>21</v>
      </c>
      <c r="J2">
        <f>VLOOKUP(I2,$A$2:$D$240,4,FALSE)</f>
        <v>33.858</v>
      </c>
    </row>
    <row r="3" spans="1:10" ht="12.75">
      <c r="A3" t="s">
        <v>162</v>
      </c>
      <c r="B3" t="s">
        <v>186</v>
      </c>
      <c r="C3">
        <f>VLOOKUP(A3,'National Results (gha) '!$A$15:$B$181,2,FALSE)</f>
        <v>26.29</v>
      </c>
      <c r="D3">
        <f aca="true" t="shared" si="0" ref="D3:D66">IF(ISNUMBER(C3),C3,0)</f>
        <v>26.29</v>
      </c>
      <c r="E3">
        <f aca="true" t="shared" si="1" ref="E3:E66">IF(D3&gt;0,1,0)</f>
        <v>1</v>
      </c>
      <c r="F3" t="s">
        <v>186</v>
      </c>
      <c r="G3">
        <f>SUMIF(B2:B240,"=LI",D2:D240)</f>
        <v>1281.8809999999999</v>
      </c>
      <c r="I3" t="s">
        <v>22</v>
      </c>
      <c r="J3">
        <f aca="true" t="shared" si="2" ref="J3:J66">VLOOKUP(I3,$A$2:$D$240,4,FALSE)</f>
        <v>17.555</v>
      </c>
    </row>
    <row r="4" spans="1:10" ht="12.75">
      <c r="A4" t="s">
        <v>115</v>
      </c>
      <c r="B4" t="s">
        <v>187</v>
      </c>
      <c r="C4">
        <f>VLOOKUP(A4,'National Results (gha) '!$A$15:$B$181,2,FALSE)</f>
        <v>3.132</v>
      </c>
      <c r="D4">
        <f t="shared" si="0"/>
        <v>3.132</v>
      </c>
      <c r="E4">
        <f t="shared" si="1"/>
        <v>1</v>
      </c>
      <c r="F4" t="s">
        <v>286</v>
      </c>
      <c r="G4">
        <f>G6+G7</f>
        <v>4316.49</v>
      </c>
      <c r="I4" t="s">
        <v>23</v>
      </c>
      <c r="J4">
        <f t="shared" si="2"/>
        <v>8.393</v>
      </c>
    </row>
    <row r="5" spans="1:10" ht="12.75">
      <c r="A5" t="s">
        <v>21</v>
      </c>
      <c r="B5" t="s">
        <v>187</v>
      </c>
      <c r="C5">
        <f>VLOOKUP(A5,'National Results (gha) '!$A$15:$B$181,2,FALSE)</f>
        <v>33.858</v>
      </c>
      <c r="D5">
        <f t="shared" si="0"/>
        <v>33.858</v>
      </c>
      <c r="E5">
        <f t="shared" si="1"/>
        <v>1</v>
      </c>
      <c r="I5" t="s">
        <v>25</v>
      </c>
      <c r="J5">
        <f t="shared" si="2"/>
        <v>14.721</v>
      </c>
    </row>
    <row r="6" spans="1:10" ht="12.75">
      <c r="A6" t="s">
        <v>189</v>
      </c>
      <c r="B6" t="s">
        <v>188</v>
      </c>
      <c r="C6" t="e">
        <f>VLOOKUP(A6,'National Results (gha) '!$A$15:$B$181,2,FALSE)</f>
        <v>#N/A</v>
      </c>
      <c r="D6">
        <f t="shared" si="0"/>
        <v>0</v>
      </c>
      <c r="E6">
        <f t="shared" si="1"/>
        <v>0</v>
      </c>
      <c r="F6" t="s">
        <v>187</v>
      </c>
      <c r="G6">
        <f>SUMIF(B2:B240,"=LM",D2:D240)</f>
        <v>3502.061</v>
      </c>
      <c r="I6" t="s">
        <v>165</v>
      </c>
      <c r="J6">
        <f t="shared" si="2"/>
        <v>7.838</v>
      </c>
    </row>
    <row r="7" spans="1:10" ht="12.75">
      <c r="A7" t="s">
        <v>190</v>
      </c>
      <c r="B7" t="s">
        <v>185</v>
      </c>
      <c r="C7" t="e">
        <f>VLOOKUP(A7,'National Results (gha) '!$A$15:$B$181,2,FALSE)</f>
        <v>#N/A</v>
      </c>
      <c r="D7">
        <f t="shared" si="0"/>
        <v>0</v>
      </c>
      <c r="E7">
        <f t="shared" si="1"/>
        <v>0</v>
      </c>
      <c r="F7" t="s">
        <v>188</v>
      </c>
      <c r="G7">
        <f>SUMIF(B2:B240,"=UM",D2:D240)</f>
        <v>814.4290000000001</v>
      </c>
      <c r="I7" t="s">
        <v>26</v>
      </c>
      <c r="J7">
        <f t="shared" si="2"/>
        <v>18.66</v>
      </c>
    </row>
    <row r="8" spans="1:10" ht="12.75">
      <c r="A8" t="s">
        <v>22</v>
      </c>
      <c r="B8" t="s">
        <v>187</v>
      </c>
      <c r="C8">
        <f>VLOOKUP(A8,'National Results (gha) '!$A$15:$B$181,2,FALSE)</f>
        <v>17.555</v>
      </c>
      <c r="D8">
        <f t="shared" si="0"/>
        <v>17.555</v>
      </c>
      <c r="E8">
        <f t="shared" si="1"/>
        <v>1</v>
      </c>
      <c r="I8" t="s">
        <v>137</v>
      </c>
      <c r="J8">
        <f t="shared" si="2"/>
        <v>4.257</v>
      </c>
    </row>
    <row r="9" spans="1:10" ht="12.75">
      <c r="A9" t="s">
        <v>191</v>
      </c>
      <c r="B9" t="s">
        <v>185</v>
      </c>
      <c r="C9" t="e">
        <f>VLOOKUP(A9,'National Results (gha) '!$A$15:$B$181,2,FALSE)</f>
        <v>#N/A</v>
      </c>
      <c r="D9">
        <f t="shared" si="0"/>
        <v>0</v>
      </c>
      <c r="E9">
        <f t="shared" si="1"/>
        <v>0</v>
      </c>
      <c r="I9" t="s">
        <v>27</v>
      </c>
      <c r="J9">
        <f t="shared" si="2"/>
        <v>10.623</v>
      </c>
    </row>
    <row r="10" spans="1:10" ht="12.75">
      <c r="A10" t="s">
        <v>79</v>
      </c>
      <c r="B10" t="s">
        <v>188</v>
      </c>
      <c r="C10">
        <f>VLOOKUP(A10,'National Results (gha) '!$A$15:$B$181,2,FALSE)</f>
        <v>39.49</v>
      </c>
      <c r="D10">
        <f t="shared" si="0"/>
        <v>39.49</v>
      </c>
      <c r="E10">
        <f t="shared" si="1"/>
        <v>1</v>
      </c>
      <c r="I10" t="s">
        <v>28</v>
      </c>
      <c r="J10">
        <f t="shared" si="2"/>
        <v>3.551</v>
      </c>
    </row>
    <row r="11" spans="1:10" ht="12.75">
      <c r="A11" t="s">
        <v>163</v>
      </c>
      <c r="B11" t="s">
        <v>185</v>
      </c>
      <c r="C11">
        <f>VLOOKUP(A11,'National Results (gha) '!$A$15:$B$181,2,FALSE)</f>
        <v>20.854</v>
      </c>
      <c r="D11">
        <f t="shared" si="0"/>
        <v>20.854</v>
      </c>
      <c r="E11">
        <f t="shared" si="1"/>
        <v>1</v>
      </c>
      <c r="I11" t="s">
        <v>138</v>
      </c>
      <c r="J11">
        <f t="shared" si="2"/>
        <v>62.523</v>
      </c>
    </row>
    <row r="12" spans="1:10" ht="12.75">
      <c r="A12" t="s">
        <v>96</v>
      </c>
      <c r="B12" t="s">
        <v>185</v>
      </c>
      <c r="C12">
        <f>VLOOKUP(A12,'National Results (gha) '!$A$15:$B$181,2,FALSE)</f>
        <v>8.307</v>
      </c>
      <c r="D12">
        <f t="shared" si="0"/>
        <v>8.307</v>
      </c>
      <c r="E12">
        <f t="shared" si="1"/>
        <v>1</v>
      </c>
      <c r="I12" t="s">
        <v>169</v>
      </c>
      <c r="J12">
        <f t="shared" si="2"/>
        <v>0</v>
      </c>
    </row>
    <row r="13" spans="1:10" ht="12.75">
      <c r="A13" t="s">
        <v>192</v>
      </c>
      <c r="B13" t="s">
        <v>185</v>
      </c>
      <c r="C13" t="e">
        <f>VLOOKUP(A13,'National Results (gha) '!$A$15:$B$181,2,FALSE)</f>
        <v>#N/A</v>
      </c>
      <c r="D13">
        <f t="shared" si="0"/>
        <v>0</v>
      </c>
      <c r="E13">
        <f t="shared" si="1"/>
        <v>0</v>
      </c>
      <c r="I13" t="s">
        <v>29</v>
      </c>
      <c r="J13">
        <f t="shared" si="2"/>
        <v>80.061</v>
      </c>
    </row>
    <row r="14" spans="1:10" ht="12.75">
      <c r="A14" t="s">
        <v>193</v>
      </c>
      <c r="B14" t="s">
        <v>185</v>
      </c>
      <c r="C14" t="e">
        <f>VLOOKUP(A14,'National Results (gha) '!$A$15:$B$181,2,FALSE)</f>
        <v>#N/A</v>
      </c>
      <c r="D14">
        <f t="shared" si="0"/>
        <v>0</v>
      </c>
      <c r="E14">
        <f t="shared" si="1"/>
        <v>0</v>
      </c>
      <c r="I14" t="s">
        <v>167</v>
      </c>
      <c r="J14">
        <f t="shared" si="2"/>
        <v>1.422</v>
      </c>
    </row>
    <row r="15" spans="1:10" ht="12.75">
      <c r="A15" t="s">
        <v>194</v>
      </c>
      <c r="B15" t="s">
        <v>185</v>
      </c>
      <c r="C15" t="e">
        <f>VLOOKUP(A15,'National Results (gha) '!$A$15:$B$181,2,FALSE)</f>
        <v>#N/A</v>
      </c>
      <c r="D15">
        <f t="shared" si="0"/>
        <v>0</v>
      </c>
      <c r="E15">
        <f t="shared" si="1"/>
        <v>0</v>
      </c>
      <c r="I15" t="s">
        <v>31</v>
      </c>
      <c r="J15">
        <f t="shared" si="2"/>
        <v>1.616</v>
      </c>
    </row>
    <row r="16" spans="1:10" ht="12.75">
      <c r="A16" t="s">
        <v>266</v>
      </c>
      <c r="B16" t="s">
        <v>186</v>
      </c>
      <c r="C16">
        <f>VLOOKUP(A16,'National Results (gha) '!$A$15:$B$181,2,FALSE)</f>
        <v>157.753</v>
      </c>
      <c r="D16">
        <f t="shared" si="0"/>
        <v>157.753</v>
      </c>
      <c r="E16">
        <f t="shared" si="1"/>
        <v>1</v>
      </c>
      <c r="I16" t="s">
        <v>32</v>
      </c>
      <c r="J16">
        <f t="shared" si="2"/>
        <v>22.871</v>
      </c>
    </row>
    <row r="17" spans="1:10" ht="12.75">
      <c r="A17" t="s">
        <v>196</v>
      </c>
      <c r="B17" t="s">
        <v>185</v>
      </c>
      <c r="C17" t="e">
        <f>VLOOKUP(A17,'National Results (gha) '!$A$15:$B$181,2,FALSE)</f>
        <v>#N/A</v>
      </c>
      <c r="D17">
        <f t="shared" si="0"/>
        <v>0</v>
      </c>
      <c r="E17">
        <f t="shared" si="1"/>
        <v>0</v>
      </c>
      <c r="I17" t="s">
        <v>33</v>
      </c>
      <c r="J17">
        <f t="shared" si="2"/>
        <v>9.615</v>
      </c>
    </row>
    <row r="18" spans="1:10" ht="12.75">
      <c r="A18" t="s">
        <v>197</v>
      </c>
      <c r="B18" t="s">
        <v>187</v>
      </c>
      <c r="C18" t="e">
        <f>VLOOKUP(A18,'National Results (gha) '!$A$15:$B$181,2,FALSE)</f>
        <v>#N/A</v>
      </c>
      <c r="D18">
        <f t="shared" si="0"/>
        <v>0</v>
      </c>
      <c r="E18">
        <f t="shared" si="1"/>
        <v>0</v>
      </c>
      <c r="I18" t="s">
        <v>34</v>
      </c>
      <c r="J18">
        <f t="shared" si="2"/>
        <v>1.541</v>
      </c>
    </row>
    <row r="19" spans="1:10" ht="12.75">
      <c r="A19" t="s">
        <v>80</v>
      </c>
      <c r="B19" t="s">
        <v>187</v>
      </c>
      <c r="C19">
        <f>VLOOKUP(A19,'National Results (gha) '!$A$15:$B$181,2,FALSE)</f>
        <v>9.524</v>
      </c>
      <c r="D19">
        <f t="shared" si="0"/>
        <v>9.524</v>
      </c>
      <c r="E19">
        <f t="shared" si="1"/>
        <v>1</v>
      </c>
      <c r="I19" t="s">
        <v>171</v>
      </c>
      <c r="J19">
        <f t="shared" si="2"/>
        <v>37.755</v>
      </c>
    </row>
    <row r="20" spans="1:10" ht="12.75">
      <c r="A20" t="s">
        <v>24</v>
      </c>
      <c r="B20" t="s">
        <v>188</v>
      </c>
      <c r="C20">
        <f>VLOOKUP(A20,'National Results (gha) '!$A$15:$B$181,2,FALSE)</f>
        <v>1.892</v>
      </c>
      <c r="D20">
        <f t="shared" si="0"/>
        <v>1.892</v>
      </c>
      <c r="E20">
        <f t="shared" si="1"/>
        <v>1</v>
      </c>
      <c r="I20" t="s">
        <v>35</v>
      </c>
      <c r="J20">
        <f t="shared" si="2"/>
        <v>3.627</v>
      </c>
    </row>
    <row r="21" spans="1:10" ht="12.75">
      <c r="A21" t="s">
        <v>164</v>
      </c>
      <c r="B21" t="s">
        <v>188</v>
      </c>
      <c r="C21">
        <f>VLOOKUP(A21,'National Results (gha) '!$A$15:$B$181,2,FALSE)</f>
        <v>190.12</v>
      </c>
      <c r="D21">
        <f t="shared" si="0"/>
        <v>190.12</v>
      </c>
      <c r="E21">
        <f t="shared" si="1"/>
        <v>1</v>
      </c>
      <c r="I21" t="s">
        <v>145</v>
      </c>
      <c r="J21">
        <f t="shared" si="2"/>
        <v>6.169</v>
      </c>
    </row>
    <row r="22" spans="1:10" ht="12.75">
      <c r="A22" t="s">
        <v>267</v>
      </c>
      <c r="B22" t="s">
        <v>185</v>
      </c>
      <c r="C22" t="e">
        <f>VLOOKUP(A22,'National Results (gha) '!$A$15:$B$181,2,FALSE)</f>
        <v>#N/A</v>
      </c>
      <c r="D22">
        <f t="shared" si="0"/>
        <v>0</v>
      </c>
      <c r="E22">
        <f t="shared" si="1"/>
        <v>0</v>
      </c>
      <c r="I22" t="s">
        <v>36</v>
      </c>
      <c r="J22">
        <f t="shared" si="2"/>
        <v>18.604</v>
      </c>
    </row>
    <row r="23" spans="1:10" ht="12.75">
      <c r="A23" t="s">
        <v>195</v>
      </c>
      <c r="B23" t="s">
        <v>188</v>
      </c>
      <c r="C23" t="e">
        <f>VLOOKUP(A23,'National Results (gha) '!$A$15:$B$181,2,FALSE)</f>
        <v>#N/A</v>
      </c>
      <c r="D23">
        <f t="shared" si="0"/>
        <v>0</v>
      </c>
      <c r="E23">
        <f t="shared" si="1"/>
        <v>0</v>
      </c>
      <c r="I23" t="s">
        <v>37</v>
      </c>
      <c r="J23">
        <f t="shared" si="2"/>
        <v>12.409</v>
      </c>
    </row>
    <row r="24" spans="1:10" ht="12.75">
      <c r="A24" t="s">
        <v>198</v>
      </c>
      <c r="C24" t="e">
        <f>VLOOKUP(A24,'National Results (gha) '!$A$15:$B$181,2,FALSE)</f>
        <v>#N/A</v>
      </c>
      <c r="D24">
        <f t="shared" si="0"/>
        <v>0</v>
      </c>
      <c r="E24">
        <f t="shared" si="1"/>
        <v>0</v>
      </c>
      <c r="I24" t="s">
        <v>38</v>
      </c>
      <c r="J24">
        <f t="shared" si="2"/>
        <v>3.139</v>
      </c>
    </row>
    <row r="25" spans="1:10" ht="12.75">
      <c r="A25" t="s">
        <v>148</v>
      </c>
      <c r="B25" t="s">
        <v>186</v>
      </c>
      <c r="C25" t="e">
        <f>VLOOKUP(A25,'National Results (gha) '!$A$15:$B$181,2,FALSE)</f>
        <v>#N/A</v>
      </c>
      <c r="D25">
        <f t="shared" si="0"/>
        <v>0</v>
      </c>
      <c r="E25">
        <f t="shared" si="1"/>
        <v>0</v>
      </c>
      <c r="I25" t="s">
        <v>173</v>
      </c>
      <c r="J25">
        <f t="shared" si="2"/>
        <v>1.271</v>
      </c>
    </row>
    <row r="26" spans="1:10" ht="12.75">
      <c r="A26" t="s">
        <v>200</v>
      </c>
      <c r="B26" t="s">
        <v>185</v>
      </c>
      <c r="C26" t="e">
        <f>VLOOKUP(A26,'National Results (gha) '!$A$15:$B$181,2,FALSE)</f>
        <v>#N/A</v>
      </c>
      <c r="D26">
        <f t="shared" si="0"/>
        <v>0</v>
      </c>
      <c r="E26">
        <f t="shared" si="1"/>
        <v>0</v>
      </c>
      <c r="I26" t="s">
        <v>39</v>
      </c>
      <c r="J26">
        <f t="shared" si="2"/>
        <v>31.224</v>
      </c>
    </row>
    <row r="27" spans="1:10" ht="12.75">
      <c r="A27" t="s">
        <v>97</v>
      </c>
      <c r="B27" t="s">
        <v>188</v>
      </c>
      <c r="C27">
        <f>VLOOKUP(A27,'National Results (gha) '!$A$15:$B$181,2,FALSE)</f>
        <v>7.641</v>
      </c>
      <c r="D27">
        <f t="shared" si="0"/>
        <v>7.641</v>
      </c>
      <c r="E27">
        <f t="shared" si="1"/>
        <v>1</v>
      </c>
      <c r="I27" t="s">
        <v>175</v>
      </c>
      <c r="J27">
        <f t="shared" si="2"/>
        <v>21.869</v>
      </c>
    </row>
    <row r="28" spans="1:10" ht="12.75">
      <c r="A28" t="s">
        <v>70</v>
      </c>
      <c r="B28" t="s">
        <v>186</v>
      </c>
      <c r="C28">
        <f>VLOOKUP(A28,'National Results (gha) '!$A$15:$B$181,2,FALSE)</f>
        <v>49.129</v>
      </c>
      <c r="D28">
        <f t="shared" si="0"/>
        <v>49.129</v>
      </c>
      <c r="E28">
        <f t="shared" si="1"/>
        <v>1</v>
      </c>
      <c r="I28" t="s">
        <v>40</v>
      </c>
      <c r="J28">
        <f t="shared" si="2"/>
        <v>2.089</v>
      </c>
    </row>
    <row r="29" spans="1:10" ht="12.75">
      <c r="A29" t="s">
        <v>165</v>
      </c>
      <c r="B29" t="s">
        <v>186</v>
      </c>
      <c r="C29">
        <f>VLOOKUP(A29,'National Results (gha) '!$A$15:$B$181,2,FALSE)</f>
        <v>7.838</v>
      </c>
      <c r="D29">
        <f t="shared" si="0"/>
        <v>7.838</v>
      </c>
      <c r="E29">
        <f t="shared" si="1"/>
        <v>1</v>
      </c>
      <c r="I29" t="s">
        <v>41</v>
      </c>
      <c r="J29">
        <f t="shared" si="2"/>
        <v>14.14</v>
      </c>
    </row>
    <row r="30" spans="1:10" ht="12.75">
      <c r="A30" t="s">
        <v>26</v>
      </c>
      <c r="B30" t="s">
        <v>187</v>
      </c>
      <c r="C30">
        <f>VLOOKUP(A30,'National Results (gha) '!$A$15:$B$181,2,FALSE)</f>
        <v>18.66</v>
      </c>
      <c r="D30">
        <f t="shared" si="0"/>
        <v>18.66</v>
      </c>
      <c r="E30">
        <f t="shared" si="1"/>
        <v>1</v>
      </c>
      <c r="I30" t="s">
        <v>42</v>
      </c>
      <c r="J30">
        <f t="shared" si="2"/>
        <v>147.722</v>
      </c>
    </row>
    <row r="31" spans="1:10" ht="12.75">
      <c r="A31" t="s">
        <v>94</v>
      </c>
      <c r="B31" t="s">
        <v>185</v>
      </c>
      <c r="C31">
        <f>VLOOKUP(A31,'National Results (gha) '!$A$15:$B$181,2,FALSE)</f>
        <v>32.945</v>
      </c>
      <c r="D31">
        <f t="shared" si="0"/>
        <v>32.945</v>
      </c>
      <c r="E31">
        <f t="shared" si="1"/>
        <v>1</v>
      </c>
      <c r="I31" t="s">
        <v>180</v>
      </c>
      <c r="J31">
        <f t="shared" si="2"/>
        <v>9.455</v>
      </c>
    </row>
    <row r="32" spans="1:10" ht="12.75">
      <c r="A32" t="s">
        <v>201</v>
      </c>
      <c r="B32" t="s">
        <v>187</v>
      </c>
      <c r="C32" t="e">
        <f>VLOOKUP(A32,'National Results (gha) '!$A$15:$B$181,2,FALSE)</f>
        <v>#N/A</v>
      </c>
      <c r="D32">
        <f t="shared" si="0"/>
        <v>0</v>
      </c>
      <c r="E32">
        <f t="shared" si="1"/>
        <v>0</v>
      </c>
      <c r="I32" t="s">
        <v>43</v>
      </c>
      <c r="J32">
        <f t="shared" si="2"/>
        <v>11.893</v>
      </c>
    </row>
    <row r="33" spans="1:10" ht="12.75">
      <c r="A33" t="s">
        <v>202</v>
      </c>
      <c r="B33" t="s">
        <v>185</v>
      </c>
      <c r="C33" t="e">
        <f>VLOOKUP(A33,'National Results (gha) '!$A$15:$B$181,2,FALSE)</f>
        <v>#N/A</v>
      </c>
      <c r="D33">
        <f t="shared" si="0"/>
        <v>0</v>
      </c>
      <c r="E33">
        <f t="shared" si="1"/>
        <v>0</v>
      </c>
      <c r="I33" t="s">
        <v>44</v>
      </c>
      <c r="J33">
        <f t="shared" si="2"/>
        <v>5.42</v>
      </c>
    </row>
    <row r="34" spans="1:10" ht="12.75">
      <c r="A34" t="s">
        <v>137</v>
      </c>
      <c r="B34" t="s">
        <v>186</v>
      </c>
      <c r="C34">
        <f>VLOOKUP(A34,'National Results (gha) '!$A$15:$B$181,2,FALSE)</f>
        <v>4.257</v>
      </c>
      <c r="D34">
        <f t="shared" si="0"/>
        <v>4.257</v>
      </c>
      <c r="E34">
        <f t="shared" si="1"/>
        <v>1</v>
      </c>
      <c r="I34" t="s">
        <v>45</v>
      </c>
      <c r="J34">
        <f t="shared" si="2"/>
        <v>8.733</v>
      </c>
    </row>
    <row r="35" spans="1:10" ht="12.75">
      <c r="A35" t="s">
        <v>75</v>
      </c>
      <c r="B35" t="s">
        <v>187</v>
      </c>
      <c r="C35">
        <f>VLOOKUP(A35,'National Results (gha) '!$A$15:$B$181,2,FALSE)</f>
        <v>19.882</v>
      </c>
      <c r="D35">
        <f t="shared" si="0"/>
        <v>19.882</v>
      </c>
      <c r="E35">
        <f t="shared" si="1"/>
        <v>1</v>
      </c>
      <c r="I35" t="s">
        <v>46</v>
      </c>
      <c r="J35">
        <f t="shared" si="2"/>
        <v>49.173</v>
      </c>
    </row>
    <row r="36" spans="1:10" ht="12.75">
      <c r="A36" t="s">
        <v>27</v>
      </c>
      <c r="B36" t="s">
        <v>186</v>
      </c>
      <c r="C36">
        <f>VLOOKUP(A36,'National Results (gha) '!$A$15:$B$181,2,FALSE)</f>
        <v>10.623</v>
      </c>
      <c r="D36">
        <f t="shared" si="0"/>
        <v>10.623</v>
      </c>
      <c r="E36">
        <f t="shared" si="1"/>
        <v>1</v>
      </c>
      <c r="I36" t="s">
        <v>47</v>
      </c>
      <c r="J36">
        <f t="shared" si="2"/>
        <v>40.432</v>
      </c>
    </row>
    <row r="37" spans="1:10" ht="12.75">
      <c r="A37" t="s">
        <v>81</v>
      </c>
      <c r="B37" t="s">
        <v>188</v>
      </c>
      <c r="C37">
        <f>VLOOKUP(A37,'National Results (gha) '!$A$15:$B$181,2,FALSE)</f>
        <v>16.636</v>
      </c>
      <c r="D37">
        <f t="shared" si="0"/>
        <v>16.636</v>
      </c>
      <c r="E37">
        <f t="shared" si="1"/>
        <v>1</v>
      </c>
      <c r="I37" t="s">
        <v>150</v>
      </c>
      <c r="J37">
        <f t="shared" si="2"/>
        <v>41.276</v>
      </c>
    </row>
    <row r="38" spans="1:10" ht="12.75">
      <c r="A38" t="s">
        <v>204</v>
      </c>
      <c r="C38" t="e">
        <f>VLOOKUP(A38,'National Results (gha) '!$A$15:$B$181,2,FALSE)</f>
        <v>#N/A</v>
      </c>
      <c r="D38">
        <f t="shared" si="0"/>
        <v>0</v>
      </c>
      <c r="E38">
        <f t="shared" si="1"/>
        <v>0</v>
      </c>
      <c r="I38" t="s">
        <v>181</v>
      </c>
      <c r="J38">
        <f t="shared" si="2"/>
        <v>6.3</v>
      </c>
    </row>
    <row r="39" spans="1:10" ht="12.75">
      <c r="A39" t="s">
        <v>205</v>
      </c>
      <c r="C39" t="e">
        <f>VLOOKUP(A39,'National Results (gha) '!$A$15:$B$181,2,FALSE)</f>
        <v>#N/A</v>
      </c>
      <c r="D39">
        <f t="shared" si="0"/>
        <v>0</v>
      </c>
      <c r="E39">
        <f t="shared" si="1"/>
        <v>0</v>
      </c>
      <c r="I39" t="s">
        <v>48</v>
      </c>
      <c r="J39">
        <f t="shared" si="2"/>
        <v>10.069</v>
      </c>
    </row>
    <row r="40" spans="1:10" ht="12.75">
      <c r="A40" t="s">
        <v>82</v>
      </c>
      <c r="B40" t="s">
        <v>187</v>
      </c>
      <c r="C40">
        <f>VLOOKUP(A40,'National Results (gha) '!$A$15:$B$181,2,FALSE)</f>
        <v>44.359</v>
      </c>
      <c r="D40">
        <f t="shared" si="0"/>
        <v>44.359</v>
      </c>
      <c r="E40">
        <f t="shared" si="1"/>
        <v>1</v>
      </c>
      <c r="I40" t="s">
        <v>183</v>
      </c>
      <c r="J40">
        <f t="shared" si="2"/>
        <v>30.638</v>
      </c>
    </row>
    <row r="41" spans="1:10" ht="12.75">
      <c r="A41" t="s">
        <v>206</v>
      </c>
      <c r="B41" t="s">
        <v>186</v>
      </c>
      <c r="C41" t="e">
        <f>VLOOKUP(A41,'National Results (gha) '!$A$15:$B$181,2,FALSE)</f>
        <v>#N/A</v>
      </c>
      <c r="D41">
        <f t="shared" si="0"/>
        <v>0</v>
      </c>
      <c r="E41">
        <f t="shared" si="1"/>
        <v>0</v>
      </c>
      <c r="I41" t="s">
        <v>49</v>
      </c>
      <c r="J41">
        <f t="shared" si="2"/>
        <v>12.314</v>
      </c>
    </row>
    <row r="42" spans="1:10" ht="12.75">
      <c r="A42" t="s">
        <v>28</v>
      </c>
      <c r="B42" t="s">
        <v>187</v>
      </c>
      <c r="C42">
        <f>VLOOKUP(A42,'National Results (gha) '!$A$15:$B$181,2,FALSE)</f>
        <v>3.551</v>
      </c>
      <c r="D42">
        <f t="shared" si="0"/>
        <v>3.551</v>
      </c>
      <c r="E42">
        <f t="shared" si="1"/>
        <v>1</v>
      </c>
      <c r="I42" t="s">
        <v>50</v>
      </c>
      <c r="J42">
        <f t="shared" si="2"/>
        <v>12.449</v>
      </c>
    </row>
    <row r="43" spans="1:5" ht="12.75">
      <c r="A43" t="s">
        <v>207</v>
      </c>
      <c r="C43" t="e">
        <f>VLOOKUP(A43,'National Results (gha) '!$A$15:$B$181,2,FALSE)</f>
        <v>#N/A</v>
      </c>
      <c r="D43">
        <f t="shared" si="0"/>
        <v>0</v>
      </c>
      <c r="E43">
        <f t="shared" si="1"/>
        <v>0</v>
      </c>
    </row>
    <row r="44" spans="1:9" ht="12.75">
      <c r="A44" t="s">
        <v>83</v>
      </c>
      <c r="B44" t="s">
        <v>188</v>
      </c>
      <c r="C44">
        <f>VLOOKUP(A44,'National Results (gha) '!$A$15:$B$181,2,FALSE)</f>
        <v>4.459</v>
      </c>
      <c r="D44">
        <f t="shared" si="0"/>
        <v>4.459</v>
      </c>
      <c r="E44">
        <f t="shared" si="1"/>
        <v>1</v>
      </c>
      <c r="I44" t="s">
        <v>152</v>
      </c>
    </row>
    <row r="45" spans="1:10" ht="12.75">
      <c r="A45" t="s">
        <v>84</v>
      </c>
      <c r="B45" t="s">
        <v>188</v>
      </c>
      <c r="C45">
        <f>VLOOKUP(A45,'National Results (gha) '!$A$15:$B$181,2,FALSE)</f>
        <v>11.204</v>
      </c>
      <c r="D45">
        <f t="shared" si="0"/>
        <v>11.204</v>
      </c>
      <c r="E45">
        <f t="shared" si="1"/>
        <v>1</v>
      </c>
      <c r="I45" t="s">
        <v>162</v>
      </c>
      <c r="J45">
        <f t="shared" si="2"/>
        <v>26.29</v>
      </c>
    </row>
    <row r="46" spans="1:10" ht="12.75">
      <c r="A46" t="s">
        <v>208</v>
      </c>
      <c r="B46" t="s">
        <v>185</v>
      </c>
      <c r="C46" t="e">
        <f>VLOOKUP(A46,'National Results (gha) '!$A$15:$B$181,2,FALSE)</f>
        <v>#N/A</v>
      </c>
      <c r="D46">
        <f t="shared" si="0"/>
        <v>0</v>
      </c>
      <c r="E46">
        <f t="shared" si="1"/>
        <v>0</v>
      </c>
      <c r="I46" t="s">
        <v>51</v>
      </c>
      <c r="J46">
        <f t="shared" si="2"/>
        <v>3.072</v>
      </c>
    </row>
    <row r="47" spans="1:10" ht="12.75">
      <c r="A47" t="s">
        <v>209</v>
      </c>
      <c r="C47" t="e">
        <f>VLOOKUP(A47,'National Results (gha) '!$A$15:$B$181,2,FALSE)</f>
        <v>#N/A</v>
      </c>
      <c r="D47">
        <f t="shared" si="0"/>
        <v>0</v>
      </c>
      <c r="E47">
        <f t="shared" si="1"/>
        <v>0</v>
      </c>
      <c r="I47" t="s">
        <v>163</v>
      </c>
      <c r="J47">
        <f t="shared" si="2"/>
        <v>20.854</v>
      </c>
    </row>
    <row r="48" spans="1:10" ht="12.75">
      <c r="A48" t="s">
        <v>52</v>
      </c>
      <c r="B48" t="s">
        <v>187</v>
      </c>
      <c r="C48">
        <f>VLOOKUP(A48,'National Results (gha) '!$A$15:$B$181,2,FALSE)</f>
        <v>8.632</v>
      </c>
      <c r="D48">
        <f t="shared" si="0"/>
        <v>8.632</v>
      </c>
      <c r="E48">
        <f t="shared" si="1"/>
        <v>1</v>
      </c>
      <c r="I48" t="s">
        <v>52</v>
      </c>
      <c r="J48">
        <f t="shared" si="2"/>
        <v>8.632</v>
      </c>
    </row>
    <row r="49" spans="1:10" ht="12.75">
      <c r="A49" t="s">
        <v>23</v>
      </c>
      <c r="B49" t="s">
        <v>186</v>
      </c>
      <c r="C49">
        <f>VLOOKUP(A49,'National Results (gha) '!$A$15:$B$181,2,FALSE)</f>
        <v>8.393</v>
      </c>
      <c r="D49">
        <f t="shared" si="0"/>
        <v>8.393</v>
      </c>
      <c r="E49">
        <f t="shared" si="1"/>
        <v>1</v>
      </c>
      <c r="I49" t="s">
        <v>67</v>
      </c>
      <c r="J49">
        <f t="shared" si="2"/>
        <v>14.324</v>
      </c>
    </row>
    <row r="50" spans="1:10" ht="12.75">
      <c r="A50" t="s">
        <v>99</v>
      </c>
      <c r="B50" t="s">
        <v>185</v>
      </c>
      <c r="C50">
        <f>VLOOKUP(A50,'National Results (gha) '!$A$15:$B$181,2,FALSE)</f>
        <v>5.445</v>
      </c>
      <c r="D50">
        <f t="shared" si="0"/>
        <v>5.445</v>
      </c>
      <c r="E50">
        <f t="shared" si="1"/>
        <v>1</v>
      </c>
      <c r="I50" t="s">
        <v>68</v>
      </c>
      <c r="J50">
        <f t="shared" si="2"/>
        <v>1336.551</v>
      </c>
    </row>
    <row r="51" spans="1:10" ht="12.75">
      <c r="A51" t="s">
        <v>210</v>
      </c>
      <c r="B51" t="s">
        <v>188</v>
      </c>
      <c r="C51" t="e">
        <f>VLOOKUP(A51,'National Results (gha) '!$A$15:$B$181,2,FALSE)</f>
        <v>#N/A</v>
      </c>
      <c r="D51">
        <f t="shared" si="0"/>
        <v>0</v>
      </c>
      <c r="E51">
        <f t="shared" si="1"/>
        <v>0</v>
      </c>
      <c r="I51" t="s">
        <v>69</v>
      </c>
      <c r="J51">
        <f t="shared" si="2"/>
        <v>1164.67</v>
      </c>
    </row>
    <row r="52" spans="1:10" ht="12.75">
      <c r="A52" t="s">
        <v>85</v>
      </c>
      <c r="B52" t="s">
        <v>187</v>
      </c>
      <c r="C52">
        <f>VLOOKUP(A52,'National Results (gha) '!$A$15:$B$181,2,FALSE)</f>
        <v>9.814</v>
      </c>
      <c r="D52">
        <f t="shared" si="0"/>
        <v>9.814</v>
      </c>
      <c r="E52">
        <f t="shared" si="1"/>
        <v>1</v>
      </c>
      <c r="I52" t="s">
        <v>141</v>
      </c>
      <c r="J52">
        <f t="shared" si="2"/>
        <v>72.437</v>
      </c>
    </row>
    <row r="53" spans="1:10" ht="12.75">
      <c r="A53" t="s">
        <v>116</v>
      </c>
      <c r="B53" t="s">
        <v>188</v>
      </c>
      <c r="C53">
        <f>VLOOKUP(A53,'National Results (gha) '!$A$15:$B$181,2,FALSE)</f>
        <v>9.724</v>
      </c>
      <c r="D53">
        <f t="shared" si="0"/>
        <v>9.724</v>
      </c>
      <c r="E53">
        <f t="shared" si="1"/>
        <v>1</v>
      </c>
      <c r="I53" t="s">
        <v>53</v>
      </c>
      <c r="J53">
        <f t="shared" si="2"/>
        <v>29.486</v>
      </c>
    </row>
    <row r="54" spans="1:10" ht="12.75">
      <c r="A54" t="s">
        <v>128</v>
      </c>
      <c r="B54" t="s">
        <v>187</v>
      </c>
      <c r="C54">
        <f>VLOOKUP(A54,'National Results (gha) '!$A$15:$B$181,2,FALSE)</f>
        <v>13.342</v>
      </c>
      <c r="D54">
        <f t="shared" si="0"/>
        <v>13.342</v>
      </c>
      <c r="E54">
        <f t="shared" si="1"/>
        <v>1</v>
      </c>
      <c r="I54" t="s">
        <v>54</v>
      </c>
      <c r="J54">
        <f t="shared" si="2"/>
        <v>6.932</v>
      </c>
    </row>
    <row r="55" spans="1:10" ht="12.75">
      <c r="A55" t="s">
        <v>29</v>
      </c>
      <c r="B55" t="s">
        <v>187</v>
      </c>
      <c r="C55">
        <f>VLOOKUP(A55,'National Results (gha) '!$A$15:$B$181,2,FALSE)</f>
        <v>80.061</v>
      </c>
      <c r="D55">
        <f t="shared" si="0"/>
        <v>80.061</v>
      </c>
      <c r="E55">
        <f t="shared" si="1"/>
        <v>1</v>
      </c>
      <c r="I55" t="s">
        <v>127</v>
      </c>
      <c r="J55">
        <f t="shared" si="2"/>
        <v>127.396</v>
      </c>
    </row>
    <row r="56" spans="1:10" ht="12.75">
      <c r="A56" t="s">
        <v>166</v>
      </c>
      <c r="B56" t="s">
        <v>187</v>
      </c>
      <c r="C56">
        <f>VLOOKUP(A56,'National Results (gha) '!$A$15:$B$181,2,FALSE)</f>
        <v>6.107</v>
      </c>
      <c r="D56">
        <f t="shared" si="0"/>
        <v>6.107</v>
      </c>
      <c r="E56">
        <f t="shared" si="1"/>
        <v>1</v>
      </c>
      <c r="I56" t="s">
        <v>55</v>
      </c>
      <c r="J56">
        <f t="shared" si="2"/>
        <v>5.941</v>
      </c>
    </row>
    <row r="57" spans="1:10" ht="12.75">
      <c r="A57" t="s">
        <v>211</v>
      </c>
      <c r="B57" t="s">
        <v>185</v>
      </c>
      <c r="C57" t="e">
        <f>VLOOKUP(A57,'National Results (gha) '!$A$15:$B$181,2,FALSE)</f>
        <v>#N/A</v>
      </c>
      <c r="D57">
        <f t="shared" si="0"/>
        <v>0</v>
      </c>
      <c r="E57">
        <f t="shared" si="1"/>
        <v>0</v>
      </c>
      <c r="I57" t="s">
        <v>56</v>
      </c>
      <c r="J57">
        <f t="shared" si="2"/>
        <v>15.408</v>
      </c>
    </row>
    <row r="58" spans="1:10" ht="12.75">
      <c r="A58" t="s">
        <v>212</v>
      </c>
      <c r="C58" t="e">
        <f>VLOOKUP(A58,'National Results (gha) '!$A$15:$B$181,2,FALSE)</f>
        <v>#N/A</v>
      </c>
      <c r="D58">
        <f t="shared" si="0"/>
        <v>0</v>
      </c>
      <c r="E58">
        <f t="shared" si="1"/>
        <v>0</v>
      </c>
      <c r="I58" t="s">
        <v>142</v>
      </c>
      <c r="J58">
        <f t="shared" si="2"/>
        <v>23.728</v>
      </c>
    </row>
    <row r="59" spans="1:10" ht="12.75">
      <c r="A59" t="s">
        <v>100</v>
      </c>
      <c r="B59" t="s">
        <v>185</v>
      </c>
      <c r="C59">
        <f>VLOOKUP(A59,'National Results (gha) '!$A$15:$B$181,2,FALSE)</f>
        <v>1.343</v>
      </c>
      <c r="D59">
        <f t="shared" si="0"/>
        <v>1.343</v>
      </c>
      <c r="E59">
        <f t="shared" si="1"/>
        <v>1</v>
      </c>
      <c r="I59" t="s">
        <v>143</v>
      </c>
      <c r="J59">
        <f t="shared" si="2"/>
        <v>47.962</v>
      </c>
    </row>
    <row r="60" spans="1:10" ht="12.75">
      <c r="A60" t="s">
        <v>214</v>
      </c>
      <c r="C60" t="e">
        <f>VLOOKUP(A60,'National Results (gha) '!$A$15:$B$181,2,FALSE)</f>
        <v>#N/A</v>
      </c>
      <c r="D60">
        <f t="shared" si="0"/>
        <v>0</v>
      </c>
      <c r="E60">
        <f t="shared" si="1"/>
        <v>0</v>
      </c>
      <c r="I60" t="s">
        <v>57</v>
      </c>
      <c r="J60">
        <f t="shared" si="2"/>
        <v>2.851</v>
      </c>
    </row>
    <row r="61" spans="1:10" ht="12.75">
      <c r="A61" t="s">
        <v>213</v>
      </c>
      <c r="C61" t="e">
        <f>VLOOKUP(A61,'National Results (gha) '!$A$15:$B$181,2,FALSE)</f>
        <v>#N/A</v>
      </c>
      <c r="D61">
        <f t="shared" si="0"/>
        <v>0</v>
      </c>
      <c r="E61">
        <f t="shared" si="1"/>
        <v>0</v>
      </c>
      <c r="I61" t="s">
        <v>58</v>
      </c>
      <c r="J61">
        <f t="shared" si="2"/>
        <v>5.346</v>
      </c>
    </row>
    <row r="62" spans="1:10" ht="12.75">
      <c r="A62" t="s">
        <v>140</v>
      </c>
      <c r="B62" t="s">
        <v>188</v>
      </c>
      <c r="C62" t="e">
        <f>VLOOKUP(A62,'National Results (gha) '!$A$15:$B$181,2,FALSE)</f>
        <v>#N/A</v>
      </c>
      <c r="D62">
        <f t="shared" si="0"/>
        <v>0</v>
      </c>
      <c r="E62">
        <f t="shared" si="1"/>
        <v>0</v>
      </c>
      <c r="I62" t="s">
        <v>144</v>
      </c>
      <c r="J62">
        <f t="shared" si="2"/>
        <v>6.092</v>
      </c>
    </row>
    <row r="63" spans="1:10" ht="12.75">
      <c r="A63" t="s">
        <v>130</v>
      </c>
      <c r="B63" t="s">
        <v>185</v>
      </c>
      <c r="C63">
        <f>VLOOKUP(A63,'National Results (gha) '!$A$15:$B$181,2,FALSE)</f>
        <v>5.283</v>
      </c>
      <c r="D63">
        <f t="shared" si="0"/>
        <v>5.283</v>
      </c>
      <c r="E63">
        <f t="shared" si="1"/>
        <v>1</v>
      </c>
      <c r="I63" t="s">
        <v>59</v>
      </c>
      <c r="J63">
        <f t="shared" si="2"/>
        <v>4.162</v>
      </c>
    </row>
    <row r="64" spans="1:10" ht="12.75">
      <c r="A64" t="s">
        <v>101</v>
      </c>
      <c r="B64" t="s">
        <v>185</v>
      </c>
      <c r="C64">
        <f>VLOOKUP(A64,'National Results (gha) '!$A$15:$B$181,2,FALSE)</f>
        <v>61.714</v>
      </c>
      <c r="D64">
        <f t="shared" si="0"/>
        <v>61.714</v>
      </c>
      <c r="E64">
        <f t="shared" si="1"/>
        <v>1</v>
      </c>
      <c r="I64" t="s">
        <v>172</v>
      </c>
      <c r="J64">
        <f t="shared" si="2"/>
        <v>26.556</v>
      </c>
    </row>
    <row r="65" spans="1:10" ht="12.75">
      <c r="A65" t="s">
        <v>215</v>
      </c>
      <c r="C65" t="e">
        <f>VLOOKUP(A65,'National Results (gha) '!$A$15:$B$181,2,FALSE)</f>
        <v>#N/A</v>
      </c>
      <c r="D65">
        <f t="shared" si="0"/>
        <v>0</v>
      </c>
      <c r="E65">
        <f t="shared" si="1"/>
        <v>0</v>
      </c>
      <c r="I65" t="s">
        <v>174</v>
      </c>
      <c r="J65">
        <f t="shared" si="2"/>
        <v>2.611</v>
      </c>
    </row>
    <row r="66" spans="1:10" ht="12.75">
      <c r="A66" t="s">
        <v>216</v>
      </c>
      <c r="B66" t="s">
        <v>185</v>
      </c>
      <c r="C66" t="e">
        <f>VLOOKUP(A66,'National Results (gha) '!$A$15:$B$181,2,FALSE)</f>
        <v>#N/A</v>
      </c>
      <c r="D66">
        <f t="shared" si="0"/>
        <v>0</v>
      </c>
      <c r="E66">
        <f t="shared" si="1"/>
        <v>0</v>
      </c>
      <c r="I66" t="s">
        <v>70</v>
      </c>
      <c r="J66">
        <f t="shared" si="2"/>
        <v>49.129</v>
      </c>
    </row>
    <row r="67" spans="1:10" ht="12.75">
      <c r="A67" t="s">
        <v>139</v>
      </c>
      <c r="B67" t="s">
        <v>187</v>
      </c>
      <c r="C67" t="e">
        <f>VLOOKUP(A67,'National Results (gha) '!$A$15:$B$181,2,FALSE)</f>
        <v>#N/A</v>
      </c>
      <c r="D67">
        <f aca="true" t="shared" si="3" ref="D67:D130">IF(ISNUMBER(C67),C67,0)</f>
        <v>0</v>
      </c>
      <c r="E67">
        <f aca="true" t="shared" si="4" ref="E67:E130">IF(D67&gt;0,1,0)</f>
        <v>0</v>
      </c>
      <c r="I67" t="s">
        <v>176</v>
      </c>
      <c r="J67">
        <f aca="true" t="shared" si="5" ref="J67:J130">VLOOKUP(I67,$A$2:$D$240,4,FALSE)</f>
        <v>28.287</v>
      </c>
    </row>
    <row r="68" spans="1:10" ht="12.75">
      <c r="A68" t="s">
        <v>268</v>
      </c>
      <c r="B68" t="s">
        <v>187</v>
      </c>
      <c r="C68">
        <f>VLOOKUP(A68,'National Results (gha) '!$A$15:$B$181,2,FALSE)</f>
        <v>4.358</v>
      </c>
      <c r="D68">
        <f t="shared" si="3"/>
        <v>4.358</v>
      </c>
      <c r="E68">
        <f t="shared" si="4"/>
        <v>1</v>
      </c>
      <c r="I68" t="s">
        <v>71</v>
      </c>
      <c r="J68">
        <f t="shared" si="5"/>
        <v>4.193</v>
      </c>
    </row>
    <row r="69" spans="1:10" ht="12.75">
      <c r="A69" t="s">
        <v>167</v>
      </c>
      <c r="B69" t="s">
        <v>188</v>
      </c>
      <c r="C69">
        <f>VLOOKUP(A69,'National Results (gha) '!$A$15:$B$181,2,FALSE)</f>
        <v>1.422</v>
      </c>
      <c r="D69">
        <f t="shared" si="3"/>
        <v>1.422</v>
      </c>
      <c r="E69">
        <f t="shared" si="4"/>
        <v>1</v>
      </c>
      <c r="I69" t="s">
        <v>60</v>
      </c>
      <c r="J69">
        <f t="shared" si="5"/>
        <v>2.726</v>
      </c>
    </row>
    <row r="70" spans="1:10" ht="12.75">
      <c r="A70" t="s">
        <v>31</v>
      </c>
      <c r="B70" t="s">
        <v>186</v>
      </c>
      <c r="C70">
        <f>VLOOKUP(A70,'National Results (gha) '!$A$15:$B$181,2,FALSE)</f>
        <v>1.616</v>
      </c>
      <c r="D70">
        <f t="shared" si="3"/>
        <v>1.616</v>
      </c>
      <c r="E70">
        <f t="shared" si="4"/>
        <v>1</v>
      </c>
      <c r="I70" t="s">
        <v>72</v>
      </c>
      <c r="J70">
        <f t="shared" si="5"/>
        <v>173.178</v>
      </c>
    </row>
    <row r="71" spans="1:10" ht="12.75">
      <c r="A71" t="s">
        <v>131</v>
      </c>
      <c r="B71" t="s">
        <v>185</v>
      </c>
      <c r="C71">
        <f>VLOOKUP(A71,'National Results (gha) '!$A$15:$B$181,2,FALSE)</f>
        <v>82.343</v>
      </c>
      <c r="D71">
        <f t="shared" si="3"/>
        <v>82.343</v>
      </c>
      <c r="E71">
        <f t="shared" si="4"/>
        <v>1</v>
      </c>
      <c r="I71" t="s">
        <v>73</v>
      </c>
      <c r="J71">
        <f t="shared" si="5"/>
        <v>6.423</v>
      </c>
    </row>
    <row r="72" spans="1:10" ht="12.75">
      <c r="A72" t="s">
        <v>136</v>
      </c>
      <c r="B72" t="s">
        <v>187</v>
      </c>
      <c r="C72">
        <f>VLOOKUP(A72,'National Results (gha) '!$A$15:$B$181,2,FALSE)</f>
        <v>3.778</v>
      </c>
      <c r="D72">
        <f t="shared" si="3"/>
        <v>3.778</v>
      </c>
      <c r="E72">
        <f t="shared" si="4"/>
        <v>1</v>
      </c>
      <c r="I72" t="s">
        <v>177</v>
      </c>
      <c r="J72">
        <f t="shared" si="5"/>
        <v>88.718</v>
      </c>
    </row>
    <row r="73" spans="1:10" ht="12.75">
      <c r="A73" t="s">
        <v>32</v>
      </c>
      <c r="B73" t="s">
        <v>186</v>
      </c>
      <c r="C73">
        <f>VLOOKUP(A73,'National Results (gha) '!$A$15:$B$181,2,FALSE)</f>
        <v>22.871</v>
      </c>
      <c r="D73">
        <f t="shared" si="3"/>
        <v>22.871</v>
      </c>
      <c r="E73">
        <f t="shared" si="4"/>
        <v>1</v>
      </c>
      <c r="I73" t="s">
        <v>147</v>
      </c>
      <c r="J73">
        <f t="shared" si="5"/>
        <v>1.138</v>
      </c>
    </row>
    <row r="74" spans="1:10" ht="12.75">
      <c r="A74" t="s">
        <v>217</v>
      </c>
      <c r="C74" t="e">
        <f>VLOOKUP(A74,'National Results (gha) '!$A$15:$B$181,2,FALSE)</f>
        <v>#N/A</v>
      </c>
      <c r="D74">
        <f t="shared" si="3"/>
        <v>0</v>
      </c>
      <c r="E74">
        <f t="shared" si="4"/>
        <v>0</v>
      </c>
      <c r="I74" t="s">
        <v>61</v>
      </c>
      <c r="J74">
        <f t="shared" si="5"/>
        <v>24.68</v>
      </c>
    </row>
    <row r="75" spans="1:10" ht="12.75">
      <c r="A75" t="s">
        <v>226</v>
      </c>
      <c r="B75" t="s">
        <v>187</v>
      </c>
      <c r="C75" t="e">
        <f>VLOOKUP(A75,'National Results (gha) '!$A$15:$B$181,2,FALSE)</f>
        <v>#N/A</v>
      </c>
      <c r="D75">
        <f t="shared" si="3"/>
        <v>0</v>
      </c>
      <c r="E75">
        <f t="shared" si="4"/>
        <v>0</v>
      </c>
      <c r="I75" t="s">
        <v>74</v>
      </c>
      <c r="J75">
        <f t="shared" si="5"/>
        <v>4.485</v>
      </c>
    </row>
    <row r="76" spans="1:10" ht="12.75">
      <c r="A76" t="s">
        <v>102</v>
      </c>
      <c r="B76" t="s">
        <v>185</v>
      </c>
      <c r="C76">
        <f>VLOOKUP(A76,'National Results (gha) '!$A$15:$B$181,2,FALSE)</f>
        <v>11.112</v>
      </c>
      <c r="D76">
        <f t="shared" si="3"/>
        <v>11.112</v>
      </c>
      <c r="E76">
        <f t="shared" si="4"/>
        <v>1</v>
      </c>
      <c r="I76" t="s">
        <v>75</v>
      </c>
      <c r="J76">
        <f t="shared" si="5"/>
        <v>19.882</v>
      </c>
    </row>
    <row r="77" spans="1:10" ht="12.75">
      <c r="A77" t="s">
        <v>218</v>
      </c>
      <c r="B77" t="s">
        <v>185</v>
      </c>
      <c r="C77" t="e">
        <f>VLOOKUP(A77,'National Results (gha) '!$A$15:$B$181,2,FALSE)</f>
        <v>#N/A</v>
      </c>
      <c r="D77">
        <f t="shared" si="3"/>
        <v>0</v>
      </c>
      <c r="E77">
        <f t="shared" si="4"/>
        <v>0</v>
      </c>
      <c r="I77" t="s">
        <v>149</v>
      </c>
      <c r="J77">
        <f t="shared" si="5"/>
        <v>20.504</v>
      </c>
    </row>
    <row r="78" spans="1:10" ht="12.75">
      <c r="A78" t="s">
        <v>219</v>
      </c>
      <c r="B78" t="s">
        <v>188</v>
      </c>
      <c r="C78" t="e">
        <f>VLOOKUP(A78,'National Results (gha) '!$A$15:$B$181,2,FALSE)</f>
        <v>#N/A</v>
      </c>
      <c r="D78">
        <f t="shared" si="3"/>
        <v>0</v>
      </c>
      <c r="E78">
        <f t="shared" si="4"/>
        <v>0</v>
      </c>
      <c r="I78" t="s">
        <v>62</v>
      </c>
      <c r="J78">
        <f t="shared" si="5"/>
        <v>6.727</v>
      </c>
    </row>
    <row r="79" spans="1:10" ht="12.75">
      <c r="A79" t="s">
        <v>220</v>
      </c>
      <c r="C79" t="e">
        <f>VLOOKUP(A79,'National Results (gha) '!$A$15:$B$181,2,FALSE)</f>
        <v>#N/A</v>
      </c>
      <c r="D79">
        <f t="shared" si="3"/>
        <v>0</v>
      </c>
      <c r="E79">
        <f t="shared" si="4"/>
        <v>0</v>
      </c>
      <c r="I79" t="s">
        <v>76</v>
      </c>
      <c r="J79">
        <f t="shared" si="5"/>
        <v>66.979</v>
      </c>
    </row>
    <row r="80" spans="1:9" ht="12.75">
      <c r="A80" t="s">
        <v>221</v>
      </c>
      <c r="B80" t="s">
        <v>185</v>
      </c>
      <c r="C80" t="e">
        <f>VLOOKUP(A80,'National Results (gha) '!$A$15:$B$181,2,FALSE)</f>
        <v>#N/A</v>
      </c>
      <c r="D80">
        <f t="shared" si="3"/>
        <v>0</v>
      </c>
      <c r="E80">
        <f t="shared" si="4"/>
        <v>0</v>
      </c>
      <c r="I80" t="s">
        <v>263</v>
      </c>
    </row>
    <row r="81" spans="1:10" ht="12.75">
      <c r="A81" t="s">
        <v>86</v>
      </c>
      <c r="B81" t="s">
        <v>187</v>
      </c>
      <c r="C81">
        <f>VLOOKUP(A81,'National Results (gha) '!$A$15:$B$181,2,FALSE)</f>
        <v>13.354</v>
      </c>
      <c r="D81">
        <f t="shared" si="3"/>
        <v>13.354</v>
      </c>
      <c r="E81">
        <f t="shared" si="4"/>
        <v>1</v>
      </c>
      <c r="I81" t="s">
        <v>63</v>
      </c>
      <c r="J81">
        <f t="shared" si="5"/>
        <v>73.004</v>
      </c>
    </row>
    <row r="82" spans="1:10" ht="12.75">
      <c r="A82" t="s">
        <v>33</v>
      </c>
      <c r="B82" t="s">
        <v>186</v>
      </c>
      <c r="C82">
        <f>VLOOKUP(A82,'National Results (gha) '!$A$15:$B$181,2,FALSE)</f>
        <v>9.615</v>
      </c>
      <c r="D82">
        <f t="shared" si="3"/>
        <v>9.615</v>
      </c>
      <c r="E82">
        <f t="shared" si="4"/>
        <v>1</v>
      </c>
      <c r="I82" t="s">
        <v>64</v>
      </c>
      <c r="J82">
        <f t="shared" si="5"/>
        <v>4.977</v>
      </c>
    </row>
    <row r="83" spans="1:10" ht="12.75">
      <c r="A83" t="s">
        <v>222</v>
      </c>
      <c r="B83" t="s">
        <v>187</v>
      </c>
      <c r="C83" t="e">
        <f>VLOOKUP(A83,'National Results (gha) '!$A$15:$B$181,2,FALSE)</f>
        <v>#N/A</v>
      </c>
      <c r="D83">
        <f t="shared" si="3"/>
        <v>0</v>
      </c>
      <c r="E83">
        <f t="shared" si="4"/>
        <v>0</v>
      </c>
      <c r="I83" t="s">
        <v>126</v>
      </c>
      <c r="J83">
        <f t="shared" si="5"/>
        <v>6.248</v>
      </c>
    </row>
    <row r="84" spans="1:10" ht="12.75">
      <c r="A84" t="s">
        <v>87</v>
      </c>
      <c r="B84" t="s">
        <v>186</v>
      </c>
      <c r="C84">
        <f>VLOOKUP(A84,'National Results (gha) '!$A$15:$B$181,2,FALSE)</f>
        <v>9.72</v>
      </c>
      <c r="D84">
        <f t="shared" si="3"/>
        <v>9.72</v>
      </c>
      <c r="E84">
        <f t="shared" si="4"/>
        <v>1</v>
      </c>
      <c r="I84" t="s">
        <v>65</v>
      </c>
      <c r="J84">
        <f t="shared" si="5"/>
        <v>26.9</v>
      </c>
    </row>
    <row r="85" spans="1:10" ht="12.75">
      <c r="A85" t="s">
        <v>223</v>
      </c>
      <c r="C85" t="e">
        <f>VLOOKUP(A85,'National Results (gha) '!$A$15:$B$181,2,FALSE)</f>
        <v>#N/A</v>
      </c>
      <c r="D85">
        <f t="shared" si="3"/>
        <v>0</v>
      </c>
      <c r="E85">
        <f t="shared" si="4"/>
        <v>0</v>
      </c>
      <c r="I85" t="s">
        <v>77</v>
      </c>
      <c r="J85">
        <f t="shared" si="5"/>
        <v>86.108</v>
      </c>
    </row>
    <row r="86" spans="1:10" ht="12.75">
      <c r="A86" t="s">
        <v>88</v>
      </c>
      <c r="B86" t="s">
        <v>187</v>
      </c>
      <c r="C86">
        <f>VLOOKUP(A86,'National Results (gha) '!$A$15:$B$181,2,FALSE)</f>
        <v>7.174</v>
      </c>
      <c r="D86">
        <f t="shared" si="3"/>
        <v>7.174</v>
      </c>
      <c r="E86">
        <f t="shared" si="4"/>
        <v>1</v>
      </c>
      <c r="I86" t="s">
        <v>66</v>
      </c>
      <c r="J86">
        <f t="shared" si="5"/>
        <v>22.269</v>
      </c>
    </row>
    <row r="87" spans="1:5" ht="12.75">
      <c r="A87" t="s">
        <v>103</v>
      </c>
      <c r="B87" t="s">
        <v>185</v>
      </c>
      <c r="C87">
        <f>VLOOKUP(A87,'National Results (gha) '!$A$15:$B$181,2,FALSE)</f>
        <v>10.032</v>
      </c>
      <c r="D87">
        <f t="shared" si="3"/>
        <v>10.032</v>
      </c>
      <c r="E87">
        <f t="shared" si="4"/>
        <v>1</v>
      </c>
    </row>
    <row r="88" spans="1:9" ht="12.75">
      <c r="A88" t="s">
        <v>117</v>
      </c>
      <c r="B88" t="s">
        <v>188</v>
      </c>
      <c r="C88">
        <f>VLOOKUP(A88,'National Results (gha) '!$A$15:$B$181,2,FALSE)</f>
        <v>4.429</v>
      </c>
      <c r="D88">
        <f t="shared" si="3"/>
        <v>4.429</v>
      </c>
      <c r="E88">
        <f t="shared" si="4"/>
        <v>1</v>
      </c>
      <c r="I88" t="s">
        <v>153</v>
      </c>
    </row>
    <row r="89" spans="1:10" ht="12.75">
      <c r="A89" t="s">
        <v>224</v>
      </c>
      <c r="B89" t="s">
        <v>185</v>
      </c>
      <c r="C89" t="e">
        <f>VLOOKUP(A89,'National Results (gha) '!$A$15:$B$181,2,FALSE)</f>
        <v>#N/A</v>
      </c>
      <c r="D89">
        <f t="shared" si="3"/>
        <v>0</v>
      </c>
      <c r="E89">
        <f t="shared" si="4"/>
        <v>0</v>
      </c>
      <c r="I89" t="s">
        <v>115</v>
      </c>
      <c r="J89">
        <f t="shared" si="5"/>
        <v>3.132</v>
      </c>
    </row>
    <row r="90" spans="1:10" ht="12.75">
      <c r="A90" t="s">
        <v>69</v>
      </c>
      <c r="B90" t="s">
        <v>187</v>
      </c>
      <c r="C90">
        <f>VLOOKUP(A90,'National Results (gha) '!$A$15:$B$181,2,FALSE)</f>
        <v>1164.67</v>
      </c>
      <c r="D90">
        <f t="shared" si="3"/>
        <v>1164.67</v>
      </c>
      <c r="E90">
        <f t="shared" si="4"/>
        <v>1</v>
      </c>
      <c r="I90" t="s">
        <v>96</v>
      </c>
      <c r="J90">
        <f t="shared" si="5"/>
        <v>8.307</v>
      </c>
    </row>
    <row r="91" spans="1:10" ht="12.75">
      <c r="A91" t="s">
        <v>168</v>
      </c>
      <c r="B91" t="s">
        <v>187</v>
      </c>
      <c r="C91">
        <f>VLOOKUP(A91,'National Results (gha) '!$A$15:$B$181,2,FALSE)</f>
        <v>224.67</v>
      </c>
      <c r="D91">
        <f t="shared" si="3"/>
        <v>224.67</v>
      </c>
      <c r="E91">
        <f t="shared" si="4"/>
        <v>1</v>
      </c>
      <c r="I91" t="s">
        <v>116</v>
      </c>
      <c r="J91">
        <f t="shared" si="5"/>
        <v>9.724</v>
      </c>
    </row>
    <row r="92" spans="1:10" ht="12.75">
      <c r="A92" t="s">
        <v>141</v>
      </c>
      <c r="B92" t="s">
        <v>187</v>
      </c>
      <c r="C92">
        <f>VLOOKUP(A92,'National Results (gha) '!$A$15:$B$181,2,FALSE)</f>
        <v>72.437</v>
      </c>
      <c r="D92">
        <f t="shared" si="3"/>
        <v>72.437</v>
      </c>
      <c r="E92">
        <f t="shared" si="4"/>
        <v>1</v>
      </c>
      <c r="I92" t="s">
        <v>129</v>
      </c>
      <c r="J92">
        <f t="shared" si="5"/>
        <v>10.531</v>
      </c>
    </row>
    <row r="93" spans="1:10" ht="12.75">
      <c r="A93" t="s">
        <v>53</v>
      </c>
      <c r="B93" t="s">
        <v>187</v>
      </c>
      <c r="C93">
        <f>VLOOKUP(A93,'National Results (gha) '!$A$15:$B$181,2,FALSE)</f>
        <v>29.486</v>
      </c>
      <c r="D93">
        <f t="shared" si="3"/>
        <v>29.486</v>
      </c>
      <c r="E93">
        <f t="shared" si="4"/>
        <v>1</v>
      </c>
      <c r="I93" t="s">
        <v>136</v>
      </c>
      <c r="J93">
        <f t="shared" si="5"/>
        <v>3.778</v>
      </c>
    </row>
    <row r="94" spans="1:10" ht="12.75">
      <c r="A94" t="s">
        <v>132</v>
      </c>
      <c r="B94" t="s">
        <v>185</v>
      </c>
      <c r="C94">
        <f>VLOOKUP(A94,'National Results (gha) '!$A$15:$B$181,2,FALSE)</f>
        <v>4.355</v>
      </c>
      <c r="D94">
        <f t="shared" si="3"/>
        <v>4.355</v>
      </c>
      <c r="E94">
        <f t="shared" si="4"/>
        <v>1</v>
      </c>
      <c r="I94" t="s">
        <v>97</v>
      </c>
      <c r="J94">
        <f t="shared" si="5"/>
        <v>7.641</v>
      </c>
    </row>
    <row r="95" spans="1:10" ht="12.75">
      <c r="A95" t="s">
        <v>54</v>
      </c>
      <c r="B95" t="s">
        <v>185</v>
      </c>
      <c r="C95">
        <f>VLOOKUP(A95,'National Results (gha) '!$A$15:$B$181,2,FALSE)</f>
        <v>6.932</v>
      </c>
      <c r="D95">
        <f t="shared" si="3"/>
        <v>6.932</v>
      </c>
      <c r="E95">
        <f t="shared" si="4"/>
        <v>1</v>
      </c>
      <c r="I95" t="s">
        <v>117</v>
      </c>
      <c r="J95">
        <f t="shared" si="5"/>
        <v>4.429</v>
      </c>
    </row>
    <row r="96" spans="1:10" ht="12.75">
      <c r="A96" t="s">
        <v>104</v>
      </c>
      <c r="B96" t="s">
        <v>185</v>
      </c>
      <c r="C96">
        <f>VLOOKUP(A96,'National Results (gha) '!$A$15:$B$181,2,FALSE)</f>
        <v>59.305</v>
      </c>
      <c r="D96">
        <f t="shared" si="3"/>
        <v>59.305</v>
      </c>
      <c r="E96">
        <f t="shared" si="4"/>
        <v>1</v>
      </c>
      <c r="I96" t="s">
        <v>98</v>
      </c>
      <c r="J96">
        <f t="shared" si="5"/>
        <v>10.268</v>
      </c>
    </row>
    <row r="97" spans="1:10" ht="12.75">
      <c r="A97" t="s">
        <v>169</v>
      </c>
      <c r="B97" t="s">
        <v>186</v>
      </c>
      <c r="C97" t="e">
        <f>VLOOKUP(A97,'National Results (gha) '!$A$15:$B$181,2,FALSE)</f>
        <v>#N/A</v>
      </c>
      <c r="D97">
        <f t="shared" si="3"/>
        <v>0</v>
      </c>
      <c r="E97">
        <f t="shared" si="4"/>
        <v>0</v>
      </c>
      <c r="I97" t="s">
        <v>99</v>
      </c>
      <c r="J97">
        <f t="shared" si="5"/>
        <v>5.445</v>
      </c>
    </row>
    <row r="98" spans="1:10" ht="12.75">
      <c r="A98" t="s">
        <v>56</v>
      </c>
      <c r="B98" t="s">
        <v>188</v>
      </c>
      <c r="C98">
        <f>VLOOKUP(A98,'National Results (gha) '!$A$15:$B$181,2,FALSE)</f>
        <v>15.408</v>
      </c>
      <c r="D98">
        <f t="shared" si="3"/>
        <v>15.408</v>
      </c>
      <c r="E98">
        <f t="shared" si="4"/>
        <v>1</v>
      </c>
      <c r="I98" t="s">
        <v>100</v>
      </c>
      <c r="J98">
        <f t="shared" si="5"/>
        <v>1.343</v>
      </c>
    </row>
    <row r="99" spans="1:10" ht="12.75">
      <c r="A99" t="s">
        <v>170</v>
      </c>
      <c r="B99" t="s">
        <v>188</v>
      </c>
      <c r="C99">
        <f>VLOOKUP(A99,'National Results (gha) '!$A$15:$B$181,2,FALSE)</f>
        <v>2.696</v>
      </c>
      <c r="D99">
        <f t="shared" si="3"/>
        <v>2.696</v>
      </c>
      <c r="E99">
        <f t="shared" si="4"/>
        <v>1</v>
      </c>
      <c r="I99" t="s">
        <v>130</v>
      </c>
      <c r="J99">
        <f t="shared" si="5"/>
        <v>5.283</v>
      </c>
    </row>
    <row r="100" spans="1:10" ht="12.75">
      <c r="A100" t="s">
        <v>127</v>
      </c>
      <c r="B100" t="s">
        <v>185</v>
      </c>
      <c r="C100">
        <f>VLOOKUP(A100,'National Results (gha) '!$A$15:$B$181,2,FALSE)</f>
        <v>127.396</v>
      </c>
      <c r="D100">
        <f t="shared" si="3"/>
        <v>127.396</v>
      </c>
      <c r="E100">
        <f t="shared" si="4"/>
        <v>1</v>
      </c>
      <c r="I100" t="s">
        <v>101</v>
      </c>
      <c r="J100">
        <f t="shared" si="5"/>
        <v>61.714</v>
      </c>
    </row>
    <row r="101" spans="1:10" ht="12.75">
      <c r="A101" t="s">
        <v>55</v>
      </c>
      <c r="B101" t="s">
        <v>187</v>
      </c>
      <c r="C101">
        <f>VLOOKUP(A101,'National Results (gha) '!$A$15:$B$181,2,FALSE)</f>
        <v>5.941</v>
      </c>
      <c r="D101">
        <f t="shared" si="3"/>
        <v>5.941</v>
      </c>
      <c r="E101">
        <f t="shared" si="4"/>
        <v>1</v>
      </c>
      <c r="I101" t="s">
        <v>131</v>
      </c>
      <c r="J101">
        <f t="shared" si="5"/>
        <v>82.343</v>
      </c>
    </row>
    <row r="102" spans="1:10" ht="12.75">
      <c r="A102" t="s">
        <v>58</v>
      </c>
      <c r="B102" t="s">
        <v>186</v>
      </c>
      <c r="C102">
        <f>VLOOKUP(A102,'National Results (gha) '!$A$15:$B$181,2,FALSE)</f>
        <v>5.346</v>
      </c>
      <c r="D102">
        <f t="shared" si="3"/>
        <v>5.346</v>
      </c>
      <c r="E102">
        <f t="shared" si="4"/>
        <v>1</v>
      </c>
      <c r="I102" t="s">
        <v>102</v>
      </c>
      <c r="J102">
        <f t="shared" si="5"/>
        <v>11.112</v>
      </c>
    </row>
    <row r="103" spans="1:10" ht="12.75">
      <c r="A103" t="s">
        <v>171</v>
      </c>
      <c r="B103" t="s">
        <v>186</v>
      </c>
      <c r="C103">
        <f>VLOOKUP(A103,'National Results (gha) '!$A$15:$B$181,2,FALSE)</f>
        <v>37.755</v>
      </c>
      <c r="D103">
        <f t="shared" si="3"/>
        <v>37.755</v>
      </c>
      <c r="E103">
        <f t="shared" si="4"/>
        <v>1</v>
      </c>
      <c r="I103" t="s">
        <v>103</v>
      </c>
      <c r="J103">
        <f t="shared" si="5"/>
        <v>10.032</v>
      </c>
    </row>
    <row r="104" spans="1:10" ht="12.75">
      <c r="A104" t="s">
        <v>67</v>
      </c>
      <c r="B104" t="s">
        <v>186</v>
      </c>
      <c r="C104">
        <f>VLOOKUP(A104,'National Results (gha) '!$A$15:$B$181,2,FALSE)</f>
        <v>14.324</v>
      </c>
      <c r="D104">
        <f t="shared" si="3"/>
        <v>14.324</v>
      </c>
      <c r="E104">
        <f t="shared" si="4"/>
        <v>1</v>
      </c>
      <c r="I104" t="s">
        <v>132</v>
      </c>
      <c r="J104">
        <f t="shared" si="5"/>
        <v>4.355</v>
      </c>
    </row>
    <row r="105" spans="1:10" ht="12.75">
      <c r="A105" t="s">
        <v>142</v>
      </c>
      <c r="B105" t="s">
        <v>186</v>
      </c>
      <c r="C105">
        <f>VLOOKUP(A105,'National Results (gha) '!$A$15:$B$181,2,FALSE)</f>
        <v>23.728</v>
      </c>
      <c r="D105">
        <f t="shared" si="3"/>
        <v>23.728</v>
      </c>
      <c r="E105">
        <f t="shared" si="4"/>
        <v>1</v>
      </c>
      <c r="I105" t="s">
        <v>104</v>
      </c>
      <c r="J105">
        <f t="shared" si="5"/>
        <v>59.305</v>
      </c>
    </row>
    <row r="106" spans="1:10" ht="12.75">
      <c r="A106" t="s">
        <v>143</v>
      </c>
      <c r="B106" t="s">
        <v>185</v>
      </c>
      <c r="C106">
        <f>VLOOKUP(A106,'National Results (gha) '!$A$15:$B$181,2,FALSE)</f>
        <v>47.962</v>
      </c>
      <c r="D106">
        <f t="shared" si="3"/>
        <v>47.962</v>
      </c>
      <c r="E106">
        <f t="shared" si="4"/>
        <v>1</v>
      </c>
      <c r="I106" t="s">
        <v>105</v>
      </c>
      <c r="J106">
        <f t="shared" si="5"/>
        <v>2.269</v>
      </c>
    </row>
    <row r="107" spans="1:10" ht="12.75">
      <c r="A107" t="s">
        <v>57</v>
      </c>
      <c r="B107" t="s">
        <v>185</v>
      </c>
      <c r="C107">
        <f>VLOOKUP(A107,'National Results (gha) '!$A$15:$B$181,2,FALSE)</f>
        <v>2.851</v>
      </c>
      <c r="D107">
        <f t="shared" si="3"/>
        <v>2.851</v>
      </c>
      <c r="E107">
        <f t="shared" si="4"/>
        <v>1</v>
      </c>
      <c r="I107" t="s">
        <v>106</v>
      </c>
      <c r="J107">
        <f t="shared" si="5"/>
        <v>3.356</v>
      </c>
    </row>
    <row r="108" spans="1:10" ht="12.75">
      <c r="A108" t="s">
        <v>105</v>
      </c>
      <c r="B108" t="s">
        <v>188</v>
      </c>
      <c r="C108">
        <f>VLOOKUP(A108,'National Results (gha) '!$A$15:$B$181,2,FALSE)</f>
        <v>2.269</v>
      </c>
      <c r="D108">
        <f t="shared" si="3"/>
        <v>2.269</v>
      </c>
      <c r="E108">
        <f t="shared" si="4"/>
        <v>1</v>
      </c>
      <c r="I108" t="s">
        <v>146</v>
      </c>
      <c r="J108">
        <f t="shared" si="5"/>
        <v>3.667</v>
      </c>
    </row>
    <row r="109" spans="1:10" ht="12.75">
      <c r="A109" t="s">
        <v>144</v>
      </c>
      <c r="B109" t="s">
        <v>186</v>
      </c>
      <c r="C109">
        <f>VLOOKUP(A109,'National Results (gha) '!$A$15:$B$181,2,FALSE)</f>
        <v>6.092</v>
      </c>
      <c r="D109">
        <f t="shared" si="3"/>
        <v>6.092</v>
      </c>
      <c r="E109">
        <f t="shared" si="4"/>
        <v>1</v>
      </c>
      <c r="I109" t="s">
        <v>134</v>
      </c>
      <c r="J109">
        <f t="shared" si="5"/>
        <v>16.46</v>
      </c>
    </row>
    <row r="110" spans="1:10" ht="12.75">
      <c r="A110" t="s">
        <v>59</v>
      </c>
      <c r="B110" t="s">
        <v>188</v>
      </c>
      <c r="C110">
        <f>VLOOKUP(A110,'National Results (gha) '!$A$15:$B$181,2,FALSE)</f>
        <v>4.162</v>
      </c>
      <c r="D110">
        <f t="shared" si="3"/>
        <v>4.162</v>
      </c>
      <c r="E110">
        <f t="shared" si="4"/>
        <v>1</v>
      </c>
      <c r="I110" t="s">
        <v>118</v>
      </c>
      <c r="J110">
        <f t="shared" si="5"/>
        <v>4.72</v>
      </c>
    </row>
    <row r="111" spans="1:10" ht="12.75">
      <c r="A111" t="s">
        <v>269</v>
      </c>
      <c r="B111" t="s">
        <v>187</v>
      </c>
      <c r="C111">
        <f>VLOOKUP(A111,'National Results (gha) '!$A$15:$B$181,2,FALSE)</f>
        <v>2.032</v>
      </c>
      <c r="D111">
        <f t="shared" si="3"/>
        <v>2.032</v>
      </c>
      <c r="E111">
        <f t="shared" si="4"/>
        <v>1</v>
      </c>
      <c r="I111" t="s">
        <v>107</v>
      </c>
      <c r="J111">
        <f t="shared" si="5"/>
        <v>38.132</v>
      </c>
    </row>
    <row r="112" spans="1:10" ht="12.75">
      <c r="A112" t="s">
        <v>35</v>
      </c>
      <c r="B112" t="s">
        <v>186</v>
      </c>
      <c r="C112">
        <f>VLOOKUP(A112,'National Results (gha) '!$A$15:$B$181,2,FALSE)</f>
        <v>3.627</v>
      </c>
      <c r="D112">
        <f t="shared" si="3"/>
        <v>3.627</v>
      </c>
      <c r="E112">
        <f t="shared" si="4"/>
        <v>1</v>
      </c>
      <c r="I112" t="s">
        <v>108</v>
      </c>
      <c r="J112">
        <f t="shared" si="5"/>
        <v>10.641</v>
      </c>
    </row>
    <row r="113" spans="1:10" ht="12.75">
      <c r="A113" t="s">
        <v>145</v>
      </c>
      <c r="B113" t="s">
        <v>188</v>
      </c>
      <c r="C113">
        <f>VLOOKUP(A113,'National Results (gha) '!$A$15:$B$181,2,FALSE)</f>
        <v>6.169</v>
      </c>
      <c r="D113">
        <f t="shared" si="3"/>
        <v>6.169</v>
      </c>
      <c r="E113">
        <f t="shared" si="4"/>
        <v>1</v>
      </c>
      <c r="I113" t="s">
        <v>109</v>
      </c>
      <c r="J113">
        <f t="shared" si="5"/>
        <v>21.45</v>
      </c>
    </row>
    <row r="114" spans="1:10" ht="12.75">
      <c r="A114" t="s">
        <v>227</v>
      </c>
      <c r="B114" t="s">
        <v>185</v>
      </c>
      <c r="C114" t="e">
        <f>VLOOKUP(A114,'National Results (gha) '!$A$15:$B$181,2,FALSE)</f>
        <v>#N/A</v>
      </c>
      <c r="D114">
        <f t="shared" si="3"/>
        <v>0</v>
      </c>
      <c r="E114">
        <f t="shared" si="4"/>
        <v>0</v>
      </c>
      <c r="I114" t="s">
        <v>119</v>
      </c>
      <c r="J114">
        <f t="shared" si="5"/>
        <v>141.941</v>
      </c>
    </row>
    <row r="115" spans="1:10" ht="12.75">
      <c r="A115" t="s">
        <v>106</v>
      </c>
      <c r="B115" t="s">
        <v>188</v>
      </c>
      <c r="C115">
        <f>VLOOKUP(A115,'National Results (gha) '!$A$15:$B$181,2,FALSE)</f>
        <v>3.356</v>
      </c>
      <c r="D115">
        <f t="shared" si="3"/>
        <v>3.356</v>
      </c>
      <c r="E115">
        <f t="shared" si="4"/>
        <v>1</v>
      </c>
      <c r="I115" t="s">
        <v>110</v>
      </c>
      <c r="J115">
        <f t="shared" si="5"/>
        <v>5.394</v>
      </c>
    </row>
    <row r="116" spans="1:10" ht="12.75">
      <c r="A116" t="s">
        <v>270</v>
      </c>
      <c r="B116" t="s">
        <v>187</v>
      </c>
      <c r="C116" t="e">
        <f>VLOOKUP(A116,'National Results (gha) '!$A$15:$B$181,2,FALSE)</f>
        <v>#N/A</v>
      </c>
      <c r="D116">
        <f t="shared" si="3"/>
        <v>0</v>
      </c>
      <c r="E116">
        <f t="shared" si="4"/>
        <v>0</v>
      </c>
      <c r="I116" t="s">
        <v>111</v>
      </c>
      <c r="J116">
        <f t="shared" si="5"/>
        <v>2.01</v>
      </c>
    </row>
    <row r="117" spans="1:10" ht="12.75">
      <c r="A117" t="s">
        <v>36</v>
      </c>
      <c r="B117" t="s">
        <v>186</v>
      </c>
      <c r="C117">
        <f>VLOOKUP(A117,'National Results (gha) '!$A$15:$B$181,2,FALSE)</f>
        <v>18.604</v>
      </c>
      <c r="D117">
        <f t="shared" si="3"/>
        <v>18.604</v>
      </c>
      <c r="E117">
        <f t="shared" si="4"/>
        <v>1</v>
      </c>
      <c r="I117" t="s">
        <v>112</v>
      </c>
      <c r="J117">
        <f t="shared" si="5"/>
        <v>44.051</v>
      </c>
    </row>
    <row r="118" spans="1:10" ht="12.75">
      <c r="A118" t="s">
        <v>271</v>
      </c>
      <c r="B118" t="s">
        <v>186</v>
      </c>
      <c r="C118">
        <f>VLOOKUP(A118,'National Results (gha) '!$A$15:$B$181,2,FALSE)</f>
        <v>14.439</v>
      </c>
      <c r="D118">
        <f t="shared" si="3"/>
        <v>14.439</v>
      </c>
      <c r="E118">
        <f t="shared" si="4"/>
        <v>1</v>
      </c>
      <c r="I118" t="s">
        <v>113</v>
      </c>
      <c r="J118">
        <f t="shared" si="5"/>
        <v>9.159</v>
      </c>
    </row>
    <row r="119" spans="1:10" ht="12.75">
      <c r="A119" t="s">
        <v>172</v>
      </c>
      <c r="B119" t="s">
        <v>188</v>
      </c>
      <c r="C119">
        <f>VLOOKUP(A119,'National Results (gha) '!$A$15:$B$181,2,FALSE)</f>
        <v>26.556</v>
      </c>
      <c r="D119">
        <f t="shared" si="3"/>
        <v>26.556</v>
      </c>
      <c r="E119">
        <f t="shared" si="4"/>
        <v>1</v>
      </c>
      <c r="I119" t="s">
        <v>133</v>
      </c>
      <c r="J119">
        <f t="shared" si="5"/>
        <v>7.513</v>
      </c>
    </row>
    <row r="120" spans="1:10" ht="12.75">
      <c r="A120" t="s">
        <v>229</v>
      </c>
      <c r="B120" t="s">
        <v>187</v>
      </c>
      <c r="C120" t="e">
        <f>VLOOKUP(A120,'National Results (gha) '!$A$15:$B$181,2,FALSE)</f>
        <v>#N/A</v>
      </c>
      <c r="D120">
        <f t="shared" si="3"/>
        <v>0</v>
      </c>
      <c r="E120">
        <f t="shared" si="4"/>
        <v>0</v>
      </c>
      <c r="I120" t="s">
        <v>120</v>
      </c>
      <c r="J120">
        <f t="shared" si="5"/>
        <v>46.289</v>
      </c>
    </row>
    <row r="121" spans="1:10" ht="12.75">
      <c r="A121" t="s">
        <v>37</v>
      </c>
      <c r="B121" t="s">
        <v>186</v>
      </c>
      <c r="C121">
        <f>VLOOKUP(A121,'National Results (gha) '!$A$15:$B$181,2,FALSE)</f>
        <v>12.409</v>
      </c>
      <c r="D121">
        <f t="shared" si="3"/>
        <v>12.409</v>
      </c>
      <c r="E121">
        <f t="shared" si="4"/>
        <v>1</v>
      </c>
      <c r="I121" t="s">
        <v>114</v>
      </c>
      <c r="J121">
        <f t="shared" si="5"/>
        <v>61.129</v>
      </c>
    </row>
    <row r="122" spans="1:5" ht="12.75">
      <c r="A122" t="s">
        <v>230</v>
      </c>
      <c r="B122" t="s">
        <v>185</v>
      </c>
      <c r="C122" t="e">
        <f>VLOOKUP(A122,'National Results (gha) '!$A$15:$B$181,2,FALSE)</f>
        <v>#N/A</v>
      </c>
      <c r="D122">
        <f t="shared" si="3"/>
        <v>0</v>
      </c>
      <c r="E122">
        <f t="shared" si="4"/>
        <v>0</v>
      </c>
    </row>
    <row r="123" spans="1:9" ht="12.75">
      <c r="A123" t="s">
        <v>231</v>
      </c>
      <c r="C123" t="e">
        <f>VLOOKUP(A123,'National Results (gha) '!$A$15:$B$181,2,FALSE)</f>
        <v>#N/A</v>
      </c>
      <c r="D123">
        <f t="shared" si="3"/>
        <v>0</v>
      </c>
      <c r="E123">
        <f t="shared" si="4"/>
        <v>0</v>
      </c>
      <c r="I123" t="s">
        <v>78</v>
      </c>
    </row>
    <row r="124" spans="1:10" ht="12.75">
      <c r="A124" t="s">
        <v>38</v>
      </c>
      <c r="B124" t="s">
        <v>186</v>
      </c>
      <c r="C124">
        <f>VLOOKUP(A124,'National Results (gha) '!$A$15:$B$181,2,FALSE)</f>
        <v>3.139</v>
      </c>
      <c r="D124">
        <f t="shared" si="3"/>
        <v>3.139</v>
      </c>
      <c r="E124">
        <f t="shared" si="4"/>
        <v>1</v>
      </c>
      <c r="I124" t="s">
        <v>79</v>
      </c>
      <c r="J124">
        <f t="shared" si="5"/>
        <v>39.49</v>
      </c>
    </row>
    <row r="125" spans="1:10" ht="12.75">
      <c r="A125" t="s">
        <v>173</v>
      </c>
      <c r="B125" t="s">
        <v>188</v>
      </c>
      <c r="C125">
        <f>VLOOKUP(A125,'National Results (gha) '!$A$15:$B$181,2,FALSE)</f>
        <v>1.271</v>
      </c>
      <c r="D125">
        <f t="shared" si="3"/>
        <v>1.271</v>
      </c>
      <c r="E125">
        <f t="shared" si="4"/>
        <v>1</v>
      </c>
      <c r="I125" t="s">
        <v>80</v>
      </c>
      <c r="J125">
        <f t="shared" si="5"/>
        <v>9.524</v>
      </c>
    </row>
    <row r="126" spans="1:10" ht="12.75">
      <c r="A126" t="s">
        <v>89</v>
      </c>
      <c r="B126" t="s">
        <v>188</v>
      </c>
      <c r="C126">
        <f>VLOOKUP(A126,'National Results (gha) '!$A$15:$B$181,2,FALSE)</f>
        <v>107.487</v>
      </c>
      <c r="D126">
        <f t="shared" si="3"/>
        <v>107.487</v>
      </c>
      <c r="E126">
        <f t="shared" si="4"/>
        <v>1</v>
      </c>
      <c r="I126" t="s">
        <v>164</v>
      </c>
      <c r="J126">
        <f t="shared" si="5"/>
        <v>190.12</v>
      </c>
    </row>
    <row r="127" spans="1:10" ht="12.75">
      <c r="A127" t="s">
        <v>233</v>
      </c>
      <c r="B127" t="s">
        <v>185</v>
      </c>
      <c r="C127" t="e">
        <f>VLOOKUP(A127,'National Results (gha) '!$A$15:$B$181,2,FALSE)</f>
        <v>#N/A</v>
      </c>
      <c r="D127">
        <f t="shared" si="3"/>
        <v>0</v>
      </c>
      <c r="E127">
        <f t="shared" si="4"/>
        <v>0</v>
      </c>
      <c r="I127" t="s">
        <v>81</v>
      </c>
      <c r="J127">
        <f t="shared" si="5"/>
        <v>16.636</v>
      </c>
    </row>
    <row r="128" spans="1:10" ht="12.75">
      <c r="A128" t="s">
        <v>174</v>
      </c>
      <c r="B128" t="s">
        <v>187</v>
      </c>
      <c r="C128">
        <f>VLOOKUP(A128,'National Results (gha) '!$A$15:$B$181,2,FALSE)</f>
        <v>2.611</v>
      </c>
      <c r="D128">
        <f t="shared" si="3"/>
        <v>2.611</v>
      </c>
      <c r="E128">
        <f t="shared" si="4"/>
        <v>1</v>
      </c>
      <c r="I128" t="s">
        <v>82</v>
      </c>
      <c r="J128">
        <f t="shared" si="5"/>
        <v>44.359</v>
      </c>
    </row>
    <row r="129" spans="1:10" ht="12.75">
      <c r="A129" t="s">
        <v>234</v>
      </c>
      <c r="C129" t="e">
        <f>VLOOKUP(A129,'National Results (gha) '!$A$15:$B$181,2,FALSE)</f>
        <v>#N/A</v>
      </c>
      <c r="D129">
        <f t="shared" si="3"/>
        <v>0</v>
      </c>
      <c r="E129">
        <f t="shared" si="4"/>
        <v>0</v>
      </c>
      <c r="I129" t="s">
        <v>83</v>
      </c>
      <c r="J129">
        <f t="shared" si="5"/>
        <v>4.459</v>
      </c>
    </row>
    <row r="130" spans="1:10" ht="12.75">
      <c r="A130" t="s">
        <v>39</v>
      </c>
      <c r="B130" t="s">
        <v>187</v>
      </c>
      <c r="C130">
        <f>VLOOKUP(A130,'National Results (gha) '!$A$15:$B$181,2,FALSE)</f>
        <v>31.224</v>
      </c>
      <c r="D130">
        <f t="shared" si="3"/>
        <v>31.224</v>
      </c>
      <c r="E130">
        <f t="shared" si="4"/>
        <v>1</v>
      </c>
      <c r="I130" t="s">
        <v>84</v>
      </c>
      <c r="J130">
        <f t="shared" si="5"/>
        <v>11.204</v>
      </c>
    </row>
    <row r="131" spans="1:10" ht="12.75">
      <c r="A131" t="s">
        <v>175</v>
      </c>
      <c r="B131" t="s">
        <v>186</v>
      </c>
      <c r="C131">
        <f>VLOOKUP(A131,'National Results (gha) '!$A$15:$B$181,2,FALSE)</f>
        <v>21.869</v>
      </c>
      <c r="D131">
        <f aca="true" t="shared" si="6" ref="D131:D194">IF(ISNUMBER(C131),C131,0)</f>
        <v>21.869</v>
      </c>
      <c r="E131">
        <f aca="true" t="shared" si="7" ref="E131:E194">IF(D131&gt;0,1,0)</f>
        <v>1</v>
      </c>
      <c r="I131" t="s">
        <v>85</v>
      </c>
      <c r="J131">
        <f aca="true" t="shared" si="8" ref="J131:J154">VLOOKUP(I131,$A$2:$D$240,4,FALSE)</f>
        <v>9.814</v>
      </c>
    </row>
    <row r="132" spans="1:10" ht="12.75">
      <c r="A132" t="s">
        <v>272</v>
      </c>
      <c r="B132" t="s">
        <v>187</v>
      </c>
      <c r="C132" t="e">
        <f>VLOOKUP(A132,'National Results (gha) '!$A$15:$B$181,2,FALSE)</f>
        <v>#N/A</v>
      </c>
      <c r="D132">
        <f t="shared" si="6"/>
        <v>0</v>
      </c>
      <c r="E132">
        <f t="shared" si="7"/>
        <v>0</v>
      </c>
      <c r="I132" t="s">
        <v>128</v>
      </c>
      <c r="J132">
        <f t="shared" si="8"/>
        <v>13.342</v>
      </c>
    </row>
    <row r="133" spans="1:10" ht="12.75">
      <c r="A133" t="s">
        <v>146</v>
      </c>
      <c r="B133" t="s">
        <v>187</v>
      </c>
      <c r="C133">
        <f>VLOOKUP(A133,'National Results (gha) '!$A$15:$B$181,2,FALSE)</f>
        <v>3.667</v>
      </c>
      <c r="D133">
        <f t="shared" si="6"/>
        <v>3.667</v>
      </c>
      <c r="E133">
        <f t="shared" si="7"/>
        <v>1</v>
      </c>
      <c r="I133" t="s">
        <v>166</v>
      </c>
      <c r="J133">
        <f t="shared" si="8"/>
        <v>6.107</v>
      </c>
    </row>
    <row r="134" spans="1:10" ht="12.75">
      <c r="A134" t="s">
        <v>40</v>
      </c>
      <c r="B134" t="s">
        <v>187</v>
      </c>
      <c r="C134">
        <f>VLOOKUP(A134,'National Results (gha) '!$A$15:$B$181,2,FALSE)</f>
        <v>2.089</v>
      </c>
      <c r="D134">
        <f t="shared" si="6"/>
        <v>2.089</v>
      </c>
      <c r="E134">
        <f t="shared" si="7"/>
        <v>1</v>
      </c>
      <c r="I134" t="s">
        <v>86</v>
      </c>
      <c r="J134">
        <f t="shared" si="8"/>
        <v>13.354</v>
      </c>
    </row>
    <row r="135" spans="1:10" ht="12.75">
      <c r="A135" t="s">
        <v>235</v>
      </c>
      <c r="C135" t="e">
        <f>VLOOKUP(A135,'National Results (gha) '!$A$15:$B$181,2,FALSE)</f>
        <v>#N/A</v>
      </c>
      <c r="D135">
        <f t="shared" si="6"/>
        <v>0</v>
      </c>
      <c r="E135">
        <f t="shared" si="7"/>
        <v>0</v>
      </c>
      <c r="I135" t="s">
        <v>87</v>
      </c>
      <c r="J135">
        <f t="shared" si="8"/>
        <v>9.72</v>
      </c>
    </row>
    <row r="136" spans="1:10" ht="12.75">
      <c r="A136" t="s">
        <v>176</v>
      </c>
      <c r="B136" t="s">
        <v>186</v>
      </c>
      <c r="C136">
        <f>VLOOKUP(A136,'National Results (gha) '!$A$15:$B$181,2,FALSE)</f>
        <v>28.287</v>
      </c>
      <c r="D136">
        <f t="shared" si="6"/>
        <v>28.287</v>
      </c>
      <c r="E136">
        <f t="shared" si="7"/>
        <v>1</v>
      </c>
      <c r="I136" t="s">
        <v>88</v>
      </c>
      <c r="J136">
        <f t="shared" si="8"/>
        <v>7.174</v>
      </c>
    </row>
    <row r="137" spans="1:10" ht="12.75">
      <c r="A137" t="s">
        <v>134</v>
      </c>
      <c r="B137" t="s">
        <v>185</v>
      </c>
      <c r="C137">
        <f>VLOOKUP(A137,'National Results (gha) '!$A$15:$B$181,2,FALSE)</f>
        <v>16.46</v>
      </c>
      <c r="D137">
        <f t="shared" si="6"/>
        <v>16.46</v>
      </c>
      <c r="E137">
        <f t="shared" si="7"/>
        <v>1</v>
      </c>
      <c r="I137" t="s">
        <v>170</v>
      </c>
      <c r="J137">
        <f t="shared" si="8"/>
        <v>2.696</v>
      </c>
    </row>
    <row r="138" spans="1:10" ht="12.75">
      <c r="A138" t="s">
        <v>236</v>
      </c>
      <c r="B138" t="s">
        <v>185</v>
      </c>
      <c r="C138" t="e">
        <f>VLOOKUP(A138,'National Results (gha) '!$A$15:$B$181,2,FALSE)</f>
        <v>#N/A</v>
      </c>
      <c r="D138">
        <f t="shared" si="6"/>
        <v>0</v>
      </c>
      <c r="E138">
        <f t="shared" si="7"/>
        <v>0</v>
      </c>
      <c r="I138" t="s">
        <v>89</v>
      </c>
      <c r="J138">
        <f t="shared" si="8"/>
        <v>107.487</v>
      </c>
    </row>
    <row r="139" spans="1:10" ht="12.75">
      <c r="A139" t="s">
        <v>237</v>
      </c>
      <c r="B139" t="s">
        <v>185</v>
      </c>
      <c r="C139" t="e">
        <f>VLOOKUP(A139,'National Results (gha) '!$A$15:$B$181,2,FALSE)</f>
        <v>#N/A</v>
      </c>
      <c r="D139">
        <f t="shared" si="6"/>
        <v>0</v>
      </c>
      <c r="E139">
        <f t="shared" si="7"/>
        <v>0</v>
      </c>
      <c r="I139" t="s">
        <v>90</v>
      </c>
      <c r="J139">
        <f t="shared" si="8"/>
        <v>5.595</v>
      </c>
    </row>
    <row r="140" spans="1:10" ht="12.75">
      <c r="A140" t="s">
        <v>273</v>
      </c>
      <c r="B140" t="s">
        <v>187</v>
      </c>
      <c r="C140">
        <f>VLOOKUP(A140,'National Results (gha) '!$A$15:$B$181,2,FALSE)</f>
        <v>2.04</v>
      </c>
      <c r="D140">
        <f t="shared" si="6"/>
        <v>2.04</v>
      </c>
      <c r="E140">
        <f t="shared" si="7"/>
        <v>1</v>
      </c>
      <c r="I140" t="s">
        <v>91</v>
      </c>
      <c r="J140">
        <f t="shared" si="8"/>
        <v>3.343</v>
      </c>
    </row>
    <row r="141" spans="1:10" ht="12.75">
      <c r="A141" t="s">
        <v>258</v>
      </c>
      <c r="B141" t="s">
        <v>187</v>
      </c>
      <c r="C141" t="e">
        <f>VLOOKUP(A141,'National Results (gha) '!$A$15:$B$181,2,FALSE)</f>
        <v>#N/A</v>
      </c>
      <c r="D141">
        <f t="shared" si="6"/>
        <v>0</v>
      </c>
      <c r="E141">
        <f t="shared" si="7"/>
        <v>0</v>
      </c>
      <c r="I141" t="s">
        <v>92</v>
      </c>
      <c r="J141">
        <f t="shared" si="8"/>
        <v>6.127</v>
      </c>
    </row>
    <row r="142" spans="1:10" ht="12.75">
      <c r="A142" t="s">
        <v>71</v>
      </c>
      <c r="B142" t="s">
        <v>185</v>
      </c>
      <c r="C142">
        <f>VLOOKUP(A142,'National Results (gha) '!$A$15:$B$181,2,FALSE)</f>
        <v>4.193</v>
      </c>
      <c r="D142">
        <f t="shared" si="6"/>
        <v>4.193</v>
      </c>
      <c r="E142">
        <f t="shared" si="7"/>
        <v>1</v>
      </c>
      <c r="I142" t="s">
        <v>93</v>
      </c>
      <c r="J142">
        <f t="shared" si="8"/>
        <v>28.508</v>
      </c>
    </row>
    <row r="143" spans="1:10" ht="12.75">
      <c r="A143" t="s">
        <v>90</v>
      </c>
      <c r="B143" t="s">
        <v>187</v>
      </c>
      <c r="C143">
        <f>VLOOKUP(A143,'National Results (gha) '!$A$15:$B$181,2,FALSE)</f>
        <v>5.595</v>
      </c>
      <c r="D143">
        <f t="shared" si="6"/>
        <v>5.595</v>
      </c>
      <c r="E143">
        <f t="shared" si="7"/>
        <v>1</v>
      </c>
      <c r="I143" t="s">
        <v>179</v>
      </c>
      <c r="J143">
        <f t="shared" si="8"/>
        <v>0</v>
      </c>
    </row>
    <row r="144" spans="1:10" ht="12.75">
      <c r="A144" t="s">
        <v>41</v>
      </c>
      <c r="B144" t="s">
        <v>186</v>
      </c>
      <c r="C144">
        <f>VLOOKUP(A144,'National Results (gha) '!$A$15:$B$181,2,FALSE)</f>
        <v>14.14</v>
      </c>
      <c r="D144">
        <f t="shared" si="6"/>
        <v>14.14</v>
      </c>
      <c r="E144">
        <f t="shared" si="7"/>
        <v>1</v>
      </c>
      <c r="I144" t="s">
        <v>182</v>
      </c>
      <c r="J144">
        <f t="shared" si="8"/>
        <v>1.328</v>
      </c>
    </row>
    <row r="145" spans="1:10" ht="12.75">
      <c r="A145" t="s">
        <v>42</v>
      </c>
      <c r="B145" t="s">
        <v>186</v>
      </c>
      <c r="C145">
        <f>VLOOKUP(A145,'National Results (gha) '!$A$15:$B$181,2,FALSE)</f>
        <v>147.722</v>
      </c>
      <c r="D145">
        <f t="shared" si="6"/>
        <v>147.722</v>
      </c>
      <c r="E145">
        <f t="shared" si="7"/>
        <v>1</v>
      </c>
      <c r="I145" t="s">
        <v>184</v>
      </c>
      <c r="J145">
        <f t="shared" si="8"/>
        <v>3.339</v>
      </c>
    </row>
    <row r="146" spans="1:10" ht="12.75">
      <c r="A146" t="s">
        <v>238</v>
      </c>
      <c r="C146" t="e">
        <f>VLOOKUP(A146,'National Results (gha) '!$A$15:$B$181,2,FALSE)</f>
        <v>#N/A</v>
      </c>
      <c r="D146">
        <f t="shared" si="6"/>
        <v>0</v>
      </c>
      <c r="E146">
        <f t="shared" si="7"/>
        <v>0</v>
      </c>
      <c r="I146" t="s">
        <v>151</v>
      </c>
      <c r="J146">
        <f t="shared" si="8"/>
        <v>27.656</v>
      </c>
    </row>
    <row r="147" spans="1:5" ht="12.75">
      <c r="A147" t="s">
        <v>239</v>
      </c>
      <c r="C147" t="e">
        <f>VLOOKUP(A147,'National Results (gha) '!$A$15:$B$181,2,FALSE)</f>
        <v>#N/A</v>
      </c>
      <c r="D147">
        <f t="shared" si="6"/>
        <v>0</v>
      </c>
      <c r="E147">
        <f t="shared" si="7"/>
        <v>0</v>
      </c>
    </row>
    <row r="148" spans="1:9" ht="12.75">
      <c r="A148" t="s">
        <v>118</v>
      </c>
      <c r="B148" t="s">
        <v>185</v>
      </c>
      <c r="C148">
        <f>VLOOKUP(A148,'National Results (gha) '!$A$15:$B$181,2,FALSE)</f>
        <v>4.72</v>
      </c>
      <c r="D148">
        <f t="shared" si="6"/>
        <v>4.72</v>
      </c>
      <c r="E148">
        <f t="shared" si="7"/>
        <v>1</v>
      </c>
      <c r="I148" t="s">
        <v>159</v>
      </c>
    </row>
    <row r="149" spans="1:10" ht="12.75">
      <c r="A149" t="s">
        <v>274</v>
      </c>
      <c r="B149" t="s">
        <v>185</v>
      </c>
      <c r="C149" t="e">
        <f>VLOOKUP(A149,'National Results (gha) '!$A$15:$B$181,2,FALSE)</f>
        <v>#N/A</v>
      </c>
      <c r="D149">
        <f t="shared" si="6"/>
        <v>0</v>
      </c>
      <c r="E149">
        <f t="shared" si="7"/>
        <v>0</v>
      </c>
      <c r="I149" t="s">
        <v>94</v>
      </c>
      <c r="J149">
        <f t="shared" si="8"/>
        <v>32.945</v>
      </c>
    </row>
    <row r="150" spans="1:10" ht="12.75">
      <c r="A150" t="s">
        <v>240</v>
      </c>
      <c r="C150" t="e">
        <f>VLOOKUP(A150,'National Results (gha) '!$A$15:$B$181,2,FALSE)</f>
        <v>#N/A</v>
      </c>
      <c r="D150">
        <f t="shared" si="6"/>
        <v>0</v>
      </c>
      <c r="E150">
        <f t="shared" si="7"/>
        <v>0</v>
      </c>
      <c r="I150" t="s">
        <v>95</v>
      </c>
      <c r="J150">
        <f t="shared" si="8"/>
        <v>308.674</v>
      </c>
    </row>
    <row r="151" spans="1:5" ht="12.75">
      <c r="A151" t="s">
        <v>72</v>
      </c>
      <c r="B151" t="s">
        <v>186</v>
      </c>
      <c r="C151">
        <f>VLOOKUP(A151,'National Results (gha) '!$A$15:$B$181,2,FALSE)</f>
        <v>173.178</v>
      </c>
      <c r="D151">
        <f t="shared" si="6"/>
        <v>173.178</v>
      </c>
      <c r="E151">
        <f t="shared" si="7"/>
        <v>1</v>
      </c>
    </row>
    <row r="152" spans="1:9" ht="12.75">
      <c r="A152" t="s">
        <v>91</v>
      </c>
      <c r="B152" t="s">
        <v>188</v>
      </c>
      <c r="C152">
        <f>VLOOKUP(A152,'National Results (gha) '!$A$15:$B$181,2,FALSE)</f>
        <v>3.343</v>
      </c>
      <c r="D152">
        <f t="shared" si="6"/>
        <v>3.343</v>
      </c>
      <c r="E152">
        <f t="shared" si="7"/>
        <v>1</v>
      </c>
      <c r="I152" t="s">
        <v>154</v>
      </c>
    </row>
    <row r="153" spans="1:10" ht="12.75">
      <c r="A153" t="s">
        <v>98</v>
      </c>
      <c r="B153" t="s">
        <v>185</v>
      </c>
      <c r="C153">
        <f>VLOOKUP(A153,'National Results (gha) '!$A$15:$B$181,2,FALSE)</f>
        <v>10.268</v>
      </c>
      <c r="D153">
        <f t="shared" si="6"/>
        <v>10.268</v>
      </c>
      <c r="E153">
        <f t="shared" si="7"/>
        <v>1</v>
      </c>
      <c r="I153" t="s">
        <v>71</v>
      </c>
      <c r="J153">
        <f t="shared" si="8"/>
        <v>4.193</v>
      </c>
    </row>
    <row r="154" spans="1:10" ht="12.75">
      <c r="A154" t="s">
        <v>73</v>
      </c>
      <c r="B154" t="s">
        <v>186</v>
      </c>
      <c r="C154">
        <f>VLOOKUP(A154,'National Results (gha) '!$A$15:$B$181,2,FALSE)</f>
        <v>6.423</v>
      </c>
      <c r="D154">
        <f t="shared" si="6"/>
        <v>6.423</v>
      </c>
      <c r="E154">
        <f t="shared" si="7"/>
        <v>1</v>
      </c>
      <c r="I154" t="s">
        <v>73</v>
      </c>
      <c r="J154">
        <f t="shared" si="8"/>
        <v>6.423</v>
      </c>
    </row>
    <row r="155" spans="1:5" ht="12.75">
      <c r="A155" t="s">
        <v>92</v>
      </c>
      <c r="B155" t="s">
        <v>187</v>
      </c>
      <c r="C155">
        <f>VLOOKUP(A155,'National Results (gha) '!$A$15:$B$181,2,FALSE)</f>
        <v>6.127</v>
      </c>
      <c r="D155">
        <f t="shared" si="6"/>
        <v>6.127</v>
      </c>
      <c r="E155">
        <f t="shared" si="7"/>
        <v>1</v>
      </c>
    </row>
    <row r="156" spans="1:5" ht="12.75">
      <c r="A156" t="s">
        <v>93</v>
      </c>
      <c r="B156" t="s">
        <v>187</v>
      </c>
      <c r="C156">
        <f>VLOOKUP(A156,'National Results (gha) '!$A$15:$B$181,2,FALSE)</f>
        <v>28.508</v>
      </c>
      <c r="D156">
        <f t="shared" si="6"/>
        <v>28.508</v>
      </c>
      <c r="E156">
        <f t="shared" si="7"/>
        <v>1</v>
      </c>
    </row>
    <row r="157" spans="1:5" ht="12.75">
      <c r="A157" t="s">
        <v>177</v>
      </c>
      <c r="B157" t="s">
        <v>187</v>
      </c>
      <c r="C157">
        <f>VLOOKUP(A157,'National Results (gha) '!$A$15:$B$181,2,FALSE)</f>
        <v>88.718</v>
      </c>
      <c r="D157">
        <f t="shared" si="6"/>
        <v>88.718</v>
      </c>
      <c r="E157">
        <f t="shared" si="7"/>
        <v>1</v>
      </c>
    </row>
    <row r="158" spans="1:5" ht="12.75">
      <c r="A158" t="s">
        <v>241</v>
      </c>
      <c r="C158" t="e">
        <f>VLOOKUP(A158,'National Results (gha) '!$A$15:$B$181,2,FALSE)</f>
        <v>#N/A</v>
      </c>
      <c r="D158">
        <f t="shared" si="6"/>
        <v>0</v>
      </c>
      <c r="E158">
        <f t="shared" si="7"/>
        <v>0</v>
      </c>
    </row>
    <row r="159" spans="1:5" ht="12.75">
      <c r="A159" t="s">
        <v>107</v>
      </c>
      <c r="B159" t="s">
        <v>188</v>
      </c>
      <c r="C159">
        <f>VLOOKUP(A159,'National Results (gha) '!$A$15:$B$181,2,FALSE)</f>
        <v>38.132</v>
      </c>
      <c r="D159">
        <f t="shared" si="6"/>
        <v>38.132</v>
      </c>
      <c r="E159">
        <f t="shared" si="7"/>
        <v>1</v>
      </c>
    </row>
    <row r="160" spans="1:5" ht="12.75">
      <c r="A160" t="s">
        <v>108</v>
      </c>
      <c r="B160" t="s">
        <v>185</v>
      </c>
      <c r="C160">
        <f>VLOOKUP(A160,'National Results (gha) '!$A$15:$B$181,2,FALSE)</f>
        <v>10.641</v>
      </c>
      <c r="D160">
        <f t="shared" si="6"/>
        <v>10.641</v>
      </c>
      <c r="E160">
        <f t="shared" si="7"/>
        <v>1</v>
      </c>
    </row>
    <row r="161" spans="1:5" ht="12.75">
      <c r="A161" t="s">
        <v>34</v>
      </c>
      <c r="B161" t="s">
        <v>186</v>
      </c>
      <c r="C161">
        <f>VLOOKUP(A161,'National Results (gha) '!$A$15:$B$181,2,FALSE)</f>
        <v>1.541</v>
      </c>
      <c r="D161">
        <f t="shared" si="6"/>
        <v>1.541</v>
      </c>
      <c r="E161">
        <f t="shared" si="7"/>
        <v>1</v>
      </c>
    </row>
    <row r="162" spans="1:5" ht="12.75">
      <c r="A162" t="s">
        <v>178</v>
      </c>
      <c r="B162" t="s">
        <v>187</v>
      </c>
      <c r="C162">
        <f>VLOOKUP(A162,'National Results (gha) '!$A$15:$B$181,2,FALSE)</f>
        <v>1.064</v>
      </c>
      <c r="D162">
        <f t="shared" si="6"/>
        <v>1.064</v>
      </c>
      <c r="E162">
        <f t="shared" si="7"/>
        <v>1</v>
      </c>
    </row>
    <row r="163" spans="1:5" ht="12.75">
      <c r="A163" t="s">
        <v>179</v>
      </c>
      <c r="B163" t="s">
        <v>185</v>
      </c>
      <c r="C163" t="e">
        <f>VLOOKUP(A163,'National Results (gha) '!$A$15:$B$181,2,FALSE)</f>
        <v>#N/A</v>
      </c>
      <c r="D163">
        <f t="shared" si="6"/>
        <v>0</v>
      </c>
      <c r="E163">
        <f t="shared" si="7"/>
        <v>0</v>
      </c>
    </row>
    <row r="164" spans="1:5" ht="12.75">
      <c r="A164" t="s">
        <v>30</v>
      </c>
      <c r="B164" t="s">
        <v>186</v>
      </c>
      <c r="C164">
        <f>VLOOKUP(A164,'National Results (gha) '!$A$15:$B$181,2,FALSE)</f>
        <v>4.781</v>
      </c>
      <c r="D164">
        <f t="shared" si="6"/>
        <v>4.781</v>
      </c>
      <c r="E164">
        <f t="shared" si="7"/>
        <v>1</v>
      </c>
    </row>
    <row r="165" spans="1:5" ht="12.75">
      <c r="A165" t="s">
        <v>147</v>
      </c>
      <c r="B165" t="s">
        <v>185</v>
      </c>
      <c r="C165">
        <f>VLOOKUP(A165,'National Results (gha) '!$A$15:$B$181,2,FALSE)</f>
        <v>1.138</v>
      </c>
      <c r="D165">
        <f t="shared" si="6"/>
        <v>1.138</v>
      </c>
      <c r="E165">
        <f t="shared" si="7"/>
        <v>1</v>
      </c>
    </row>
    <row r="166" spans="1:5" ht="12.75">
      <c r="A166" t="s">
        <v>275</v>
      </c>
      <c r="B166" t="s">
        <v>188</v>
      </c>
      <c r="C166" t="e">
        <f>VLOOKUP(A166,'National Results (gha) '!$A$15:$B$181,2,FALSE)</f>
        <v>#N/A</v>
      </c>
      <c r="D166">
        <f t="shared" si="6"/>
        <v>0</v>
      </c>
      <c r="E166">
        <f t="shared" si="7"/>
        <v>0</v>
      </c>
    </row>
    <row r="167" spans="1:5" ht="12.75">
      <c r="A167" t="s">
        <v>50</v>
      </c>
      <c r="B167" t="s">
        <v>186</v>
      </c>
      <c r="C167">
        <f>VLOOKUP(A167,'National Results (gha) '!$A$15:$B$181,2,FALSE)</f>
        <v>12.449</v>
      </c>
      <c r="D167">
        <f t="shared" si="6"/>
        <v>12.449</v>
      </c>
      <c r="E167">
        <f t="shared" si="7"/>
        <v>1</v>
      </c>
    </row>
    <row r="168" spans="1:5" ht="12.75">
      <c r="A168" t="s">
        <v>242</v>
      </c>
      <c r="C168" t="e">
        <f>VLOOKUP(A168,'National Results (gha) '!$A$15:$B$181,2,FALSE)</f>
        <v>#N/A</v>
      </c>
      <c r="D168">
        <f t="shared" si="6"/>
        <v>0</v>
      </c>
      <c r="E168">
        <f t="shared" si="7"/>
        <v>0</v>
      </c>
    </row>
    <row r="169" spans="1:5" ht="12.75">
      <c r="A169" t="s">
        <v>109</v>
      </c>
      <c r="B169" t="s">
        <v>188</v>
      </c>
      <c r="C169">
        <f>VLOOKUP(A169,'National Results (gha) '!$A$15:$B$181,2,FALSE)</f>
        <v>21.45</v>
      </c>
      <c r="D169">
        <f t="shared" si="6"/>
        <v>21.45</v>
      </c>
      <c r="E169">
        <f t="shared" si="7"/>
        <v>1</v>
      </c>
    </row>
    <row r="170" spans="1:5" ht="12.75">
      <c r="A170" t="s">
        <v>180</v>
      </c>
      <c r="B170" t="s">
        <v>186</v>
      </c>
      <c r="C170">
        <f>VLOOKUP(A170,'National Results (gha) '!$A$15:$B$181,2,FALSE)</f>
        <v>9.455</v>
      </c>
      <c r="D170">
        <f t="shared" si="6"/>
        <v>9.455</v>
      </c>
      <c r="E170">
        <f t="shared" si="7"/>
        <v>1</v>
      </c>
    </row>
    <row r="171" spans="1:5" ht="12.75">
      <c r="A171" t="s">
        <v>119</v>
      </c>
      <c r="B171" t="s">
        <v>188</v>
      </c>
      <c r="C171">
        <f>VLOOKUP(A171,'National Results (gha) '!$A$15:$B$181,2,FALSE)</f>
        <v>141.941</v>
      </c>
      <c r="D171">
        <f t="shared" si="6"/>
        <v>141.941</v>
      </c>
      <c r="E171">
        <f t="shared" si="7"/>
        <v>1</v>
      </c>
    </row>
    <row r="172" spans="1:5" ht="12.75">
      <c r="A172" t="s">
        <v>276</v>
      </c>
      <c r="B172" t="s">
        <v>188</v>
      </c>
      <c r="C172" t="e">
        <f>VLOOKUP(A172,'National Results (gha) '!$A$15:$B$181,2,FALSE)</f>
        <v>#N/A</v>
      </c>
      <c r="D172">
        <f t="shared" si="6"/>
        <v>0</v>
      </c>
      <c r="E172">
        <f t="shared" si="7"/>
        <v>0</v>
      </c>
    </row>
    <row r="173" spans="1:5" ht="12.75">
      <c r="A173" t="s">
        <v>243</v>
      </c>
      <c r="C173" t="e">
        <f>VLOOKUP(A173,'National Results (gha) '!$A$15:$B$181,2,FALSE)</f>
        <v>#N/A</v>
      </c>
      <c r="D173">
        <f t="shared" si="6"/>
        <v>0</v>
      </c>
      <c r="E173">
        <f t="shared" si="7"/>
        <v>0</v>
      </c>
    </row>
    <row r="174" spans="1:5" ht="12.75">
      <c r="A174" t="s">
        <v>277</v>
      </c>
      <c r="B174" t="s">
        <v>188</v>
      </c>
      <c r="C174" t="e">
        <f>VLOOKUP(A174,'National Results (gha) '!$A$15:$B$181,2,FALSE)</f>
        <v>#N/A</v>
      </c>
      <c r="D174">
        <f t="shared" si="6"/>
        <v>0</v>
      </c>
      <c r="E174">
        <f t="shared" si="7"/>
        <v>0</v>
      </c>
    </row>
    <row r="175" spans="1:5" ht="12.75">
      <c r="A175" t="s">
        <v>244</v>
      </c>
      <c r="B175" t="s">
        <v>188</v>
      </c>
      <c r="C175" t="e">
        <f>VLOOKUP(A175,'National Results (gha) '!$A$15:$B$181,2,FALSE)</f>
        <v>#N/A</v>
      </c>
      <c r="D175">
        <f t="shared" si="6"/>
        <v>0</v>
      </c>
      <c r="E175">
        <f t="shared" si="7"/>
        <v>0</v>
      </c>
    </row>
    <row r="176" spans="1:5" ht="12.75">
      <c r="A176" t="s">
        <v>245</v>
      </c>
      <c r="C176" t="e">
        <f>VLOOKUP(A176,'National Results (gha) '!$A$15:$B$181,2,FALSE)</f>
        <v>#N/A</v>
      </c>
      <c r="D176">
        <f t="shared" si="6"/>
        <v>0</v>
      </c>
      <c r="E176">
        <f t="shared" si="7"/>
        <v>0</v>
      </c>
    </row>
    <row r="177" spans="1:5" ht="12.75">
      <c r="A177" t="s">
        <v>246</v>
      </c>
      <c r="B177" t="s">
        <v>188</v>
      </c>
      <c r="C177" t="e">
        <f>VLOOKUP(A177,'National Results (gha) '!$A$15:$B$181,2,FALSE)</f>
        <v>#N/A</v>
      </c>
      <c r="D177">
        <f t="shared" si="6"/>
        <v>0</v>
      </c>
      <c r="E177">
        <f t="shared" si="7"/>
        <v>0</v>
      </c>
    </row>
    <row r="178" spans="1:5" ht="12.75">
      <c r="A178" t="s">
        <v>248</v>
      </c>
      <c r="B178" t="s">
        <v>185</v>
      </c>
      <c r="C178" t="e">
        <f>VLOOKUP(A178,'National Results (gha) '!$A$15:$B$181,2,FALSE)</f>
        <v>#N/A</v>
      </c>
      <c r="D178">
        <f t="shared" si="6"/>
        <v>0</v>
      </c>
      <c r="E178">
        <f t="shared" si="7"/>
        <v>0</v>
      </c>
    </row>
    <row r="179" spans="1:5" ht="12.75">
      <c r="A179" t="s">
        <v>249</v>
      </c>
      <c r="C179" t="e">
        <f>VLOOKUP(A179,'National Results (gha) '!$A$15:$B$181,2,FALSE)</f>
        <v>#N/A</v>
      </c>
      <c r="D179">
        <f t="shared" si="6"/>
        <v>0</v>
      </c>
      <c r="E179">
        <f t="shared" si="7"/>
        <v>0</v>
      </c>
    </row>
    <row r="180" spans="1:5" ht="12.75">
      <c r="A180" t="s">
        <v>61</v>
      </c>
      <c r="B180" t="s">
        <v>185</v>
      </c>
      <c r="C180">
        <f>VLOOKUP(A180,'National Results (gha) '!$A$15:$B$181,2,FALSE)</f>
        <v>24.68</v>
      </c>
      <c r="D180">
        <f t="shared" si="6"/>
        <v>24.68</v>
      </c>
      <c r="E180">
        <f t="shared" si="7"/>
        <v>1</v>
      </c>
    </row>
    <row r="181" spans="1:5" ht="12.75">
      <c r="A181" t="s">
        <v>43</v>
      </c>
      <c r="B181" t="s">
        <v>186</v>
      </c>
      <c r="C181">
        <f>VLOOKUP(A181,'National Results (gha) '!$A$15:$B$181,2,FALSE)</f>
        <v>11.893</v>
      </c>
      <c r="D181">
        <f t="shared" si="6"/>
        <v>11.893</v>
      </c>
      <c r="E181">
        <f t="shared" si="7"/>
        <v>1</v>
      </c>
    </row>
    <row r="182" spans="1:5" ht="12.75">
      <c r="A182" t="s">
        <v>250</v>
      </c>
      <c r="B182" t="s">
        <v>188</v>
      </c>
      <c r="C182" t="e">
        <f>VLOOKUP(A182,'National Results (gha) '!$A$15:$B$181,2,FALSE)</f>
        <v>#N/A</v>
      </c>
      <c r="D182">
        <f t="shared" si="6"/>
        <v>0</v>
      </c>
      <c r="E182">
        <f t="shared" si="7"/>
        <v>0</v>
      </c>
    </row>
    <row r="183" spans="1:5" ht="12.75">
      <c r="A183" t="s">
        <v>44</v>
      </c>
      <c r="B183" t="s">
        <v>186</v>
      </c>
      <c r="C183">
        <f>VLOOKUP(A183,'National Results (gha) '!$A$15:$B$181,2,FALSE)</f>
        <v>5.42</v>
      </c>
      <c r="D183">
        <f t="shared" si="6"/>
        <v>5.42</v>
      </c>
      <c r="E183">
        <f t="shared" si="7"/>
        <v>1</v>
      </c>
    </row>
    <row r="184" spans="1:5" ht="12.75">
      <c r="A184" t="s">
        <v>111</v>
      </c>
      <c r="B184" t="s">
        <v>185</v>
      </c>
      <c r="C184">
        <f>VLOOKUP(A184,'National Results (gha) '!$A$15:$B$181,2,FALSE)</f>
        <v>2.01</v>
      </c>
      <c r="D184">
        <f t="shared" si="6"/>
        <v>2.01</v>
      </c>
      <c r="E184">
        <f t="shared" si="7"/>
        <v>1</v>
      </c>
    </row>
    <row r="185" spans="1:5" ht="12.75">
      <c r="A185" t="s">
        <v>110</v>
      </c>
      <c r="B185" t="s">
        <v>185</v>
      </c>
      <c r="C185">
        <f>VLOOKUP(A185,'National Results (gha) '!$A$15:$B$181,2,FALSE)</f>
        <v>5.394</v>
      </c>
      <c r="D185">
        <f t="shared" si="6"/>
        <v>5.394</v>
      </c>
      <c r="E185">
        <f t="shared" si="7"/>
        <v>1</v>
      </c>
    </row>
    <row r="186" spans="1:5" ht="12.75">
      <c r="A186" t="s">
        <v>74</v>
      </c>
      <c r="B186" t="s">
        <v>185</v>
      </c>
      <c r="C186">
        <f>VLOOKUP(A186,'National Results (gha) '!$A$15:$B$181,2,FALSE)</f>
        <v>4.485</v>
      </c>
      <c r="D186">
        <f t="shared" si="6"/>
        <v>4.485</v>
      </c>
      <c r="E186">
        <f t="shared" si="7"/>
        <v>1</v>
      </c>
    </row>
    <row r="187" spans="1:5" ht="12.75">
      <c r="A187" t="s">
        <v>45</v>
      </c>
      <c r="B187" t="s">
        <v>186</v>
      </c>
      <c r="C187">
        <f>VLOOKUP(A187,'National Results (gha) '!$A$15:$B$181,2,FALSE)</f>
        <v>8.733</v>
      </c>
      <c r="D187">
        <f t="shared" si="6"/>
        <v>8.733</v>
      </c>
      <c r="E187">
        <f t="shared" si="7"/>
        <v>1</v>
      </c>
    </row>
    <row r="188" spans="1:5" ht="12.75">
      <c r="A188" t="s">
        <v>46</v>
      </c>
      <c r="B188" t="s">
        <v>188</v>
      </c>
      <c r="C188">
        <f>VLOOKUP(A188,'National Results (gha) '!$A$15:$B$181,2,FALSE)</f>
        <v>49.173</v>
      </c>
      <c r="D188">
        <f t="shared" si="6"/>
        <v>49.173</v>
      </c>
      <c r="E188">
        <f t="shared" si="7"/>
        <v>1</v>
      </c>
    </row>
    <row r="189" spans="1:5" ht="12.75">
      <c r="A189" t="s">
        <v>112</v>
      </c>
      <c r="B189" t="s">
        <v>185</v>
      </c>
      <c r="C189">
        <f>VLOOKUP(A189,'National Results (gha) '!$A$15:$B$181,2,FALSE)</f>
        <v>44.051</v>
      </c>
      <c r="D189">
        <f t="shared" si="6"/>
        <v>44.051</v>
      </c>
      <c r="E189">
        <f t="shared" si="7"/>
        <v>1</v>
      </c>
    </row>
    <row r="190" spans="1:5" ht="12.75">
      <c r="A190" t="s">
        <v>261</v>
      </c>
      <c r="C190" t="e">
        <f>VLOOKUP(A190,'National Results (gha) '!$A$15:$B$181,2,FALSE)</f>
        <v>#N/A</v>
      </c>
      <c r="D190">
        <f t="shared" si="6"/>
        <v>0</v>
      </c>
      <c r="E190">
        <f t="shared" si="7"/>
        <v>0</v>
      </c>
    </row>
    <row r="191" spans="1:5" ht="12.75">
      <c r="A191" t="s">
        <v>47</v>
      </c>
      <c r="B191" t="s">
        <v>187</v>
      </c>
      <c r="C191">
        <f>VLOOKUP(A191,'National Results (gha) '!$A$15:$B$181,2,FALSE)</f>
        <v>40.432</v>
      </c>
      <c r="D191">
        <f t="shared" si="6"/>
        <v>40.432</v>
      </c>
      <c r="E191">
        <f t="shared" si="7"/>
        <v>1</v>
      </c>
    </row>
    <row r="192" spans="1:5" ht="12.75">
      <c r="A192" t="s">
        <v>251</v>
      </c>
      <c r="B192" t="s">
        <v>188</v>
      </c>
      <c r="C192" t="e">
        <f>VLOOKUP(A192,'National Results (gha) '!$A$15:$B$181,2,FALSE)</f>
        <v>#N/A</v>
      </c>
      <c r="D192">
        <f t="shared" si="6"/>
        <v>0</v>
      </c>
      <c r="E192">
        <f t="shared" si="7"/>
        <v>0</v>
      </c>
    </row>
    <row r="193" spans="1:5" ht="12.75">
      <c r="A193" t="s">
        <v>62</v>
      </c>
      <c r="B193" t="s">
        <v>186</v>
      </c>
      <c r="C193">
        <f>VLOOKUP(A193,'National Results (gha) '!$A$15:$B$181,2,FALSE)</f>
        <v>6.727</v>
      </c>
      <c r="D193">
        <f t="shared" si="6"/>
        <v>6.727</v>
      </c>
      <c r="E193">
        <f t="shared" si="7"/>
        <v>1</v>
      </c>
    </row>
    <row r="194" spans="1:5" ht="12.75">
      <c r="A194" t="s">
        <v>278</v>
      </c>
      <c r="B194" t="s">
        <v>187</v>
      </c>
      <c r="C194">
        <f>VLOOKUP(A194,'National Results (gha) '!$A$15:$B$181,2,FALSE)</f>
        <v>1.151</v>
      </c>
      <c r="D194">
        <f t="shared" si="6"/>
        <v>1.151</v>
      </c>
      <c r="E194">
        <f t="shared" si="7"/>
        <v>1</v>
      </c>
    </row>
    <row r="195" spans="1:5" ht="12.75">
      <c r="A195" t="s">
        <v>113</v>
      </c>
      <c r="B195" t="s">
        <v>185</v>
      </c>
      <c r="C195">
        <f>VLOOKUP(A195,'National Results (gha) '!$A$15:$B$181,2,FALSE)</f>
        <v>9.159</v>
      </c>
      <c r="D195">
        <f aca="true" t="shared" si="9" ref="D195:D240">IF(ISNUMBER(C195),C195,0)</f>
        <v>9.159</v>
      </c>
      <c r="E195">
        <f aca="true" t="shared" si="10" ref="E195:E240">IF(D195&gt;0,1,0)</f>
        <v>1</v>
      </c>
    </row>
    <row r="196" spans="1:5" ht="12.75">
      <c r="A196" t="s">
        <v>133</v>
      </c>
      <c r="B196" t="s">
        <v>185</v>
      </c>
      <c r="C196">
        <f>VLOOKUP(A196,'National Results (gha) '!$A$15:$B$181,2,FALSE)</f>
        <v>7.513</v>
      </c>
      <c r="D196">
        <f t="shared" si="9"/>
        <v>7.513</v>
      </c>
      <c r="E196">
        <f t="shared" si="10"/>
        <v>1</v>
      </c>
    </row>
    <row r="197" spans="1:5" ht="12.75">
      <c r="A197" t="s">
        <v>149</v>
      </c>
      <c r="B197" t="s">
        <v>187</v>
      </c>
      <c r="C197">
        <f>VLOOKUP(A197,'National Results (gha) '!$A$15:$B$181,2,FALSE)</f>
        <v>20.504</v>
      </c>
      <c r="D197">
        <f t="shared" si="9"/>
        <v>20.504</v>
      </c>
      <c r="E197">
        <f t="shared" si="10"/>
        <v>1</v>
      </c>
    </row>
    <row r="198" spans="1:5" ht="12.75">
      <c r="A198" t="s">
        <v>64</v>
      </c>
      <c r="B198" t="s">
        <v>187</v>
      </c>
      <c r="C198">
        <f>VLOOKUP(A198,'National Results (gha) '!$A$15:$B$181,2,FALSE)</f>
        <v>4.977</v>
      </c>
      <c r="D198">
        <f t="shared" si="9"/>
        <v>4.977</v>
      </c>
      <c r="E198">
        <f t="shared" si="10"/>
        <v>1</v>
      </c>
    </row>
    <row r="199" spans="1:5" ht="12.75">
      <c r="A199" t="s">
        <v>150</v>
      </c>
      <c r="B199" t="s">
        <v>186</v>
      </c>
      <c r="C199">
        <f>VLOOKUP(A199,'National Results (gha) '!$A$15:$B$181,2,FALSE)</f>
        <v>41.276</v>
      </c>
      <c r="D199">
        <f t="shared" si="9"/>
        <v>41.276</v>
      </c>
      <c r="E199">
        <f t="shared" si="10"/>
        <v>1</v>
      </c>
    </row>
    <row r="200" spans="1:5" ht="12.75">
      <c r="A200" t="s">
        <v>76</v>
      </c>
      <c r="B200" t="s">
        <v>187</v>
      </c>
      <c r="C200">
        <f>VLOOKUP(A200,'National Results (gha) '!$A$15:$B$181,2,FALSE)</f>
        <v>66.979</v>
      </c>
      <c r="D200">
        <f t="shared" si="9"/>
        <v>66.979</v>
      </c>
      <c r="E200">
        <f t="shared" si="10"/>
        <v>1</v>
      </c>
    </row>
    <row r="201" spans="1:5" ht="12.75">
      <c r="A201" t="s">
        <v>181</v>
      </c>
      <c r="B201" t="s">
        <v>186</v>
      </c>
      <c r="C201">
        <f>VLOOKUP(A201,'National Results (gha) '!$A$15:$B$181,2,FALSE)</f>
        <v>6.3</v>
      </c>
      <c r="D201">
        <f t="shared" si="9"/>
        <v>6.3</v>
      </c>
      <c r="E201">
        <f t="shared" si="10"/>
        <v>1</v>
      </c>
    </row>
    <row r="202" spans="1:5" ht="12.75">
      <c r="A202" t="s">
        <v>252</v>
      </c>
      <c r="C202" t="e">
        <f>VLOOKUP(A202,'National Results (gha) '!$A$15:$B$181,2,FALSE)</f>
        <v>#N/A</v>
      </c>
      <c r="D202">
        <f t="shared" si="9"/>
        <v>0</v>
      </c>
      <c r="E202">
        <f t="shared" si="10"/>
        <v>0</v>
      </c>
    </row>
    <row r="203" spans="1:5" ht="12.75">
      <c r="A203" t="s">
        <v>253</v>
      </c>
      <c r="B203" t="s">
        <v>187</v>
      </c>
      <c r="C203" t="e">
        <f>VLOOKUP(A203,'National Results (gha) '!$A$15:$B$181,2,FALSE)</f>
        <v>#N/A</v>
      </c>
      <c r="D203">
        <f t="shared" si="9"/>
        <v>0</v>
      </c>
      <c r="E203">
        <f t="shared" si="10"/>
        <v>0</v>
      </c>
    </row>
    <row r="204" spans="1:5" ht="12.75">
      <c r="A204" t="s">
        <v>182</v>
      </c>
      <c r="B204" t="s">
        <v>185</v>
      </c>
      <c r="C204">
        <f>VLOOKUP(A204,'National Results (gha) '!$A$15:$B$181,2,FALSE)</f>
        <v>1.328</v>
      </c>
      <c r="D204">
        <f t="shared" si="9"/>
        <v>1.328</v>
      </c>
      <c r="E204">
        <f t="shared" si="10"/>
        <v>1</v>
      </c>
    </row>
    <row r="205" spans="1:5" ht="12.75">
      <c r="A205" t="s">
        <v>60</v>
      </c>
      <c r="B205" t="s">
        <v>185</v>
      </c>
      <c r="C205">
        <f>VLOOKUP(A205,'National Results (gha) '!$A$15:$B$181,2,FALSE)</f>
        <v>2.726</v>
      </c>
      <c r="D205">
        <f t="shared" si="9"/>
        <v>2.726</v>
      </c>
      <c r="E205">
        <f t="shared" si="10"/>
        <v>1</v>
      </c>
    </row>
    <row r="206" spans="1:5" ht="12.75">
      <c r="A206" t="s">
        <v>48</v>
      </c>
      <c r="B206" t="s">
        <v>187</v>
      </c>
      <c r="C206">
        <f>VLOOKUP(A206,'National Results (gha) '!$A$15:$B$181,2,FALSE)</f>
        <v>10.069</v>
      </c>
      <c r="D206">
        <f t="shared" si="9"/>
        <v>10.069</v>
      </c>
      <c r="E206">
        <f t="shared" si="10"/>
        <v>1</v>
      </c>
    </row>
    <row r="207" spans="1:5" ht="12.75">
      <c r="A207" t="s">
        <v>63</v>
      </c>
      <c r="B207" t="s">
        <v>188</v>
      </c>
      <c r="C207">
        <f>VLOOKUP(A207,'National Results (gha) '!$A$15:$B$181,2,FALSE)</f>
        <v>73.004</v>
      </c>
      <c r="D207">
        <f t="shared" si="9"/>
        <v>73.004</v>
      </c>
      <c r="E207">
        <f t="shared" si="10"/>
        <v>1</v>
      </c>
    </row>
    <row r="208" spans="1:5" ht="12.75">
      <c r="A208" t="s">
        <v>254</v>
      </c>
      <c r="C208" t="e">
        <f>VLOOKUP(A208,'National Results (gha) '!$A$15:$B$181,2,FALSE)</f>
        <v>#N/A</v>
      </c>
      <c r="D208">
        <f t="shared" si="9"/>
        <v>0</v>
      </c>
      <c r="E208">
        <f t="shared" si="10"/>
        <v>0</v>
      </c>
    </row>
    <row r="209" spans="1:5" ht="12.75">
      <c r="A209" t="s">
        <v>126</v>
      </c>
      <c r="B209" t="s">
        <v>185</v>
      </c>
      <c r="C209">
        <f>VLOOKUP(A209,'National Results (gha) '!$A$15:$B$181,2,FALSE)</f>
        <v>6.248</v>
      </c>
      <c r="D209">
        <f t="shared" si="9"/>
        <v>6.248</v>
      </c>
      <c r="E209">
        <f t="shared" si="10"/>
        <v>1</v>
      </c>
    </row>
    <row r="210" spans="1:5" ht="12.75">
      <c r="A210" t="s">
        <v>183</v>
      </c>
      <c r="B210" t="s">
        <v>186</v>
      </c>
      <c r="C210">
        <f>VLOOKUP(A210,'National Results (gha) '!$A$15:$B$181,2,FALSE)</f>
        <v>30.638</v>
      </c>
      <c r="D210">
        <f t="shared" si="9"/>
        <v>30.638</v>
      </c>
      <c r="E210">
        <f t="shared" si="10"/>
        <v>1</v>
      </c>
    </row>
    <row r="211" spans="1:5" ht="12.75">
      <c r="A211" t="s">
        <v>255</v>
      </c>
      <c r="C211" t="e">
        <f>VLOOKUP(A211,'National Results (gha) '!$A$15:$B$181,2,FALSE)</f>
        <v>#N/A</v>
      </c>
      <c r="D211">
        <f t="shared" si="9"/>
        <v>0</v>
      </c>
      <c r="E211">
        <f t="shared" si="10"/>
        <v>0</v>
      </c>
    </row>
    <row r="212" spans="1:5" ht="12.75">
      <c r="A212" t="s">
        <v>257</v>
      </c>
      <c r="C212" t="e">
        <f>VLOOKUP(A212,'National Results (gha) '!$A$15:$B$181,2,FALSE)</f>
        <v>#N/A</v>
      </c>
      <c r="D212">
        <f t="shared" si="9"/>
        <v>0</v>
      </c>
      <c r="E212">
        <f t="shared" si="10"/>
        <v>0</v>
      </c>
    </row>
    <row r="213" spans="1:5" ht="12.75">
      <c r="A213" t="s">
        <v>114</v>
      </c>
      <c r="B213" t="s">
        <v>185</v>
      </c>
      <c r="C213">
        <f>VLOOKUP(A213,'National Results (gha) '!$A$15:$B$181,2,FALSE)</f>
        <v>61.129</v>
      </c>
      <c r="D213">
        <f t="shared" si="9"/>
        <v>61.129</v>
      </c>
      <c r="E213">
        <f t="shared" si="10"/>
        <v>1</v>
      </c>
    </row>
    <row r="214" spans="1:5" ht="12.75">
      <c r="A214" t="s">
        <v>120</v>
      </c>
      <c r="B214" t="s">
        <v>187</v>
      </c>
      <c r="C214">
        <f>VLOOKUP(A214,'National Results (gha) '!$A$15:$B$181,2,FALSE)</f>
        <v>46.289</v>
      </c>
      <c r="D214">
        <f t="shared" si="9"/>
        <v>46.289</v>
      </c>
      <c r="E214">
        <f t="shared" si="10"/>
        <v>1</v>
      </c>
    </row>
    <row r="215" spans="1:5" ht="12.75">
      <c r="A215" t="s">
        <v>95</v>
      </c>
      <c r="B215" t="s">
        <v>185</v>
      </c>
      <c r="C215">
        <f>VLOOKUP(A215,'National Results (gha) '!$A$15:$B$181,2,FALSE)</f>
        <v>308.674</v>
      </c>
      <c r="D215">
        <f t="shared" si="9"/>
        <v>308.674</v>
      </c>
      <c r="E215">
        <f t="shared" si="10"/>
        <v>1</v>
      </c>
    </row>
    <row r="216" spans="1:5" ht="12.75">
      <c r="A216" t="s">
        <v>25</v>
      </c>
      <c r="B216" t="s">
        <v>186</v>
      </c>
      <c r="C216">
        <f>VLOOKUP(A216,'National Results (gha) '!$A$15:$B$181,2,FALSE)</f>
        <v>14.721</v>
      </c>
      <c r="D216">
        <f t="shared" si="9"/>
        <v>14.721</v>
      </c>
      <c r="E216">
        <f t="shared" si="10"/>
        <v>1</v>
      </c>
    </row>
    <row r="217" spans="1:5" ht="12.75">
      <c r="A217" t="s">
        <v>184</v>
      </c>
      <c r="B217" t="s">
        <v>188</v>
      </c>
      <c r="C217">
        <f>VLOOKUP(A217,'National Results (gha) '!$A$15:$B$181,2,FALSE)</f>
        <v>3.339</v>
      </c>
      <c r="D217">
        <f t="shared" si="9"/>
        <v>3.339</v>
      </c>
      <c r="E217">
        <f t="shared" si="10"/>
        <v>1</v>
      </c>
    </row>
    <row r="218" spans="1:5" ht="12.75">
      <c r="A218" t="s">
        <v>65</v>
      </c>
      <c r="B218" t="s">
        <v>186</v>
      </c>
      <c r="C218">
        <f>VLOOKUP(A218,'National Results (gha) '!$A$15:$B$181,2,FALSE)</f>
        <v>26.9</v>
      </c>
      <c r="D218">
        <f t="shared" si="9"/>
        <v>26.9</v>
      </c>
      <c r="E218">
        <f t="shared" si="10"/>
        <v>1</v>
      </c>
    </row>
    <row r="219" spans="1:5" ht="12.75">
      <c r="A219" t="s">
        <v>151</v>
      </c>
      <c r="B219" t="s">
        <v>188</v>
      </c>
      <c r="C219">
        <f>VLOOKUP(A219,'National Results (gha) '!$A$15:$B$181,2,FALSE)</f>
        <v>27.656</v>
      </c>
      <c r="D219">
        <f t="shared" si="9"/>
        <v>27.656</v>
      </c>
      <c r="E219">
        <f t="shared" si="10"/>
        <v>1</v>
      </c>
    </row>
    <row r="220" spans="1:5" ht="12.75">
      <c r="A220" t="s">
        <v>77</v>
      </c>
      <c r="B220" t="s">
        <v>186</v>
      </c>
      <c r="C220">
        <f>VLOOKUP(A220,'National Results (gha) '!$A$15:$B$181,2,FALSE)</f>
        <v>86.108</v>
      </c>
      <c r="D220">
        <f t="shared" si="9"/>
        <v>86.108</v>
      </c>
      <c r="E220">
        <f t="shared" si="10"/>
        <v>1</v>
      </c>
    </row>
    <row r="221" spans="1:5" ht="12.75">
      <c r="A221" t="s">
        <v>279</v>
      </c>
      <c r="B221" t="s">
        <v>186</v>
      </c>
      <c r="C221">
        <f>VLOOKUP(A221,'National Results (gha) '!$A$15:$B$181,2,FALSE)</f>
        <v>78.646</v>
      </c>
      <c r="D221">
        <f t="shared" si="9"/>
        <v>78.646</v>
      </c>
      <c r="E221">
        <f t="shared" si="10"/>
        <v>1</v>
      </c>
    </row>
    <row r="222" spans="1:5" ht="12.75">
      <c r="A222" t="s">
        <v>199</v>
      </c>
      <c r="C222" t="e">
        <f>VLOOKUP(A222,'National Results (gha) '!$A$15:$B$181,2,FALSE)</f>
        <v>#N/A</v>
      </c>
      <c r="D222">
        <f t="shared" si="9"/>
        <v>0</v>
      </c>
      <c r="E222">
        <f t="shared" si="10"/>
        <v>0</v>
      </c>
    </row>
    <row r="223" spans="1:5" ht="12.75">
      <c r="A223" t="s">
        <v>256</v>
      </c>
      <c r="B223" t="s">
        <v>185</v>
      </c>
      <c r="C223" t="e">
        <f>VLOOKUP(A223,'National Results (gha) '!$A$15:$B$181,2,FALSE)</f>
        <v>#N/A</v>
      </c>
      <c r="D223">
        <f t="shared" si="9"/>
        <v>0</v>
      </c>
      <c r="E223">
        <f t="shared" si="10"/>
        <v>0</v>
      </c>
    </row>
    <row r="224" spans="1:5" ht="12.75">
      <c r="A224" t="s">
        <v>259</v>
      </c>
      <c r="C224" t="e">
        <f>VLOOKUP(A224,'National Results (gha) '!$A$15:$B$181,2,FALSE)</f>
        <v>#N/A</v>
      </c>
      <c r="D224">
        <f t="shared" si="9"/>
        <v>0</v>
      </c>
      <c r="E224">
        <f t="shared" si="10"/>
        <v>0</v>
      </c>
    </row>
    <row r="225" spans="1:5" ht="12.75">
      <c r="A225" t="s">
        <v>260</v>
      </c>
      <c r="C225" t="e">
        <f>VLOOKUP(A225,'National Results (gha) '!$A$15:$B$181,2,FALSE)</f>
        <v>#N/A</v>
      </c>
      <c r="D225">
        <f t="shared" si="9"/>
        <v>0</v>
      </c>
      <c r="E225">
        <f t="shared" si="10"/>
        <v>0</v>
      </c>
    </row>
    <row r="226" spans="1:5" ht="12.75">
      <c r="A226" t="s">
        <v>247</v>
      </c>
      <c r="B226" t="s">
        <v>187</v>
      </c>
      <c r="C226" t="e">
        <f>VLOOKUP(A226,'National Results (gha) '!$A$15:$B$181,2,FALSE)</f>
        <v>#N/A</v>
      </c>
      <c r="D226">
        <f t="shared" si="9"/>
        <v>0</v>
      </c>
      <c r="E226">
        <f t="shared" si="10"/>
        <v>0</v>
      </c>
    </row>
    <row r="227" spans="1:5" ht="12.75">
      <c r="A227" t="s">
        <v>262</v>
      </c>
      <c r="C227" t="e">
        <f>VLOOKUP(A227,'National Results (gha) '!$A$15:$B$181,2,FALSE)</f>
        <v>#N/A</v>
      </c>
      <c r="D227">
        <f t="shared" si="9"/>
        <v>0</v>
      </c>
      <c r="E227">
        <f t="shared" si="10"/>
        <v>0</v>
      </c>
    </row>
    <row r="228" spans="1:5" ht="12.75">
      <c r="A228" t="s">
        <v>66</v>
      </c>
      <c r="B228" t="s">
        <v>186</v>
      </c>
      <c r="C228">
        <f>VLOOKUP(A228,'National Results (gha) '!$A$15:$B$181,2,FALSE)</f>
        <v>22.269</v>
      </c>
      <c r="D228">
        <f t="shared" si="9"/>
        <v>22.269</v>
      </c>
      <c r="E228">
        <f t="shared" si="10"/>
        <v>1</v>
      </c>
    </row>
    <row r="229" spans="1:5" ht="12.75">
      <c r="A229" t="s">
        <v>138</v>
      </c>
      <c r="B229" t="s">
        <v>186</v>
      </c>
      <c r="C229">
        <f>VLOOKUP(A229,'National Results (gha) '!$A$15:$B$181,2,FALSE)</f>
        <v>62.523</v>
      </c>
      <c r="D229">
        <f t="shared" si="9"/>
        <v>62.523</v>
      </c>
      <c r="E229">
        <f t="shared" si="10"/>
        <v>1</v>
      </c>
    </row>
    <row r="230" spans="1:5" ht="12.75">
      <c r="A230" t="s">
        <v>49</v>
      </c>
      <c r="B230" t="s">
        <v>186</v>
      </c>
      <c r="C230">
        <f>VLOOKUP(A230,'National Results (gha) '!$A$15:$B$181,2,FALSE)</f>
        <v>12.314</v>
      </c>
      <c r="D230">
        <f t="shared" si="9"/>
        <v>12.314</v>
      </c>
      <c r="E230">
        <f t="shared" si="10"/>
        <v>1</v>
      </c>
    </row>
    <row r="231" spans="1:5" ht="12.75">
      <c r="A231" t="s">
        <v>129</v>
      </c>
      <c r="B231" t="s">
        <v>185</v>
      </c>
      <c r="C231">
        <f>VLOOKUP(A231,'National Results (gha) '!$A$15:$B$181,2,FALSE)</f>
        <v>10.531</v>
      </c>
      <c r="D231">
        <f t="shared" si="9"/>
        <v>10.531</v>
      </c>
      <c r="E231">
        <f t="shared" si="10"/>
        <v>1</v>
      </c>
    </row>
    <row r="232" spans="1:5" ht="12.75">
      <c r="A232" t="s">
        <v>228</v>
      </c>
      <c r="B232" t="s">
        <v>185</v>
      </c>
      <c r="C232" t="e">
        <f>VLOOKUP(A232,'National Results (gha) '!$A$15:$B$181,2,FALSE)</f>
        <v>#N/A</v>
      </c>
      <c r="D232">
        <f t="shared" si="9"/>
        <v>0</v>
      </c>
      <c r="E232">
        <f t="shared" si="10"/>
        <v>0</v>
      </c>
    </row>
    <row r="233" spans="1:5" ht="12.75">
      <c r="A233" t="s">
        <v>280</v>
      </c>
      <c r="C233" t="e">
        <f>VLOOKUP(A233,'National Results (gha) '!$A$15:$B$181,2,FALSE)</f>
        <v>#N/A</v>
      </c>
      <c r="D233">
        <f t="shared" si="9"/>
        <v>0</v>
      </c>
      <c r="E233">
        <f t="shared" si="10"/>
        <v>0</v>
      </c>
    </row>
    <row r="234" spans="1:5" ht="12.75">
      <c r="A234" t="s">
        <v>203</v>
      </c>
      <c r="B234" t="s">
        <v>185</v>
      </c>
      <c r="C234" t="e">
        <f>VLOOKUP(A234,'National Results (gha) '!$A$15:$B$181,2,FALSE)</f>
        <v>#N/A</v>
      </c>
      <c r="D234">
        <f t="shared" si="9"/>
        <v>0</v>
      </c>
      <c r="E234">
        <f t="shared" si="10"/>
        <v>0</v>
      </c>
    </row>
    <row r="235" spans="1:5" ht="12.75">
      <c r="A235" t="s">
        <v>225</v>
      </c>
      <c r="B235" t="s">
        <v>185</v>
      </c>
      <c r="C235" t="e">
        <f>VLOOKUP(A235,'National Results (gha) '!$A$15:$B$181,2,FALSE)</f>
        <v>#N/A</v>
      </c>
      <c r="D235">
        <f t="shared" si="9"/>
        <v>0</v>
      </c>
      <c r="E235">
        <f t="shared" si="10"/>
        <v>0</v>
      </c>
    </row>
    <row r="236" spans="1:5" ht="12.75">
      <c r="A236" t="s">
        <v>232</v>
      </c>
      <c r="B236" t="s">
        <v>188</v>
      </c>
      <c r="C236" t="e">
        <f>VLOOKUP(A236,'National Results (gha) '!$A$15:$B$181,2,FALSE)</f>
        <v>#N/A</v>
      </c>
      <c r="D236">
        <f t="shared" si="9"/>
        <v>0</v>
      </c>
      <c r="E236">
        <f t="shared" si="10"/>
        <v>0</v>
      </c>
    </row>
    <row r="237" spans="1:5" ht="12.75">
      <c r="A237" t="s">
        <v>281</v>
      </c>
      <c r="C237">
        <f>VLOOKUP(A237,'National Results (gha) '!$A$15:$B$181,2,FALSE)</f>
        <v>9.832</v>
      </c>
      <c r="D237">
        <f t="shared" si="9"/>
        <v>9.832</v>
      </c>
      <c r="E237">
        <f t="shared" si="10"/>
        <v>1</v>
      </c>
    </row>
    <row r="238" spans="1:5" ht="12.75">
      <c r="A238" t="s">
        <v>282</v>
      </c>
      <c r="B238" t="s">
        <v>188</v>
      </c>
      <c r="C238" t="e">
        <f>VLOOKUP(A238,'National Results (gha) '!$A$15:$B$181,2,FALSE)</f>
        <v>#N/A</v>
      </c>
      <c r="D238">
        <f t="shared" si="9"/>
        <v>0</v>
      </c>
      <c r="E238">
        <f t="shared" si="10"/>
        <v>0</v>
      </c>
    </row>
    <row r="239" spans="1:5" ht="12.75">
      <c r="A239" t="s">
        <v>283</v>
      </c>
      <c r="B239" t="s">
        <v>187</v>
      </c>
      <c r="C239">
        <f>VLOOKUP(A239,'National Results (gha) '!$A$15:$B$181,2,FALSE)</f>
        <v>4.017</v>
      </c>
      <c r="D239">
        <f t="shared" si="9"/>
        <v>4.017</v>
      </c>
      <c r="E239">
        <f t="shared" si="10"/>
        <v>1</v>
      </c>
    </row>
    <row r="240" spans="1:5" ht="12.75">
      <c r="A240" t="s">
        <v>68</v>
      </c>
      <c r="B240" t="s">
        <v>187</v>
      </c>
      <c r="C240">
        <f>VLOOKUP(A240,'National Results (gha) '!$A$15:$B$181,2,FALSE)</f>
        <v>1336.551</v>
      </c>
      <c r="D240">
        <f t="shared" si="9"/>
        <v>1336.551</v>
      </c>
      <c r="E240">
        <f t="shared" si="10"/>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G24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G12" sqref="AG12:AG14"/>
    </sheetView>
  </sheetViews>
  <sheetFormatPr defaultColWidth="9.140625" defaultRowHeight="12.75"/>
  <sheetData>
    <row r="1" spans="1:33" ht="12.75">
      <c r="A1" t="s">
        <v>264</v>
      </c>
      <c r="B1" t="s">
        <v>265</v>
      </c>
      <c r="C1" t="s">
        <v>284</v>
      </c>
      <c r="D1" t="s">
        <v>285</v>
      </c>
      <c r="E1" t="s">
        <v>287</v>
      </c>
      <c r="F1" t="s">
        <v>285</v>
      </c>
      <c r="G1" t="s">
        <v>186</v>
      </c>
      <c r="H1">
        <f>SUMIF($B$2:$B$240,"=LI",F2:F240)</f>
        <v>1527.8794128165011</v>
      </c>
      <c r="J1" t="s">
        <v>288</v>
      </c>
      <c r="K1" t="s">
        <v>285</v>
      </c>
      <c r="L1" t="s">
        <v>186</v>
      </c>
      <c r="M1">
        <f>SUMIF($B$2:$B$240,"=LI",K2:K240)</f>
        <v>585.2426038332578</v>
      </c>
      <c r="O1" t="s">
        <v>289</v>
      </c>
      <c r="P1" t="s">
        <v>285</v>
      </c>
      <c r="Q1" t="s">
        <v>186</v>
      </c>
      <c r="R1">
        <f>SUMIF($B$2:$B$240,"=LI",P2:P240)</f>
        <v>142.35368839496155</v>
      </c>
      <c r="T1" t="s">
        <v>290</v>
      </c>
      <c r="U1" t="s">
        <v>285</v>
      </c>
      <c r="V1" t="s">
        <v>186</v>
      </c>
      <c r="W1">
        <f>SUMIF($B$2:$B$240,"=LI",U2:U240)</f>
        <v>312.9684814482478</v>
      </c>
      <c r="Y1" t="s">
        <v>291</v>
      </c>
      <c r="Z1" t="s">
        <v>285</v>
      </c>
      <c r="AA1" t="s">
        <v>186</v>
      </c>
      <c r="AB1">
        <f>SUMIF($B$2:$B$240,"=LI",Z2:Z240)</f>
        <v>79.53920398514725</v>
      </c>
      <c r="AD1" t="s">
        <v>292</v>
      </c>
      <c r="AE1" t="s">
        <v>285</v>
      </c>
      <c r="AF1" t="s">
        <v>186</v>
      </c>
      <c r="AG1">
        <f>SUMIF($B$2:$B$240,"=LI",AE2:AE240)</f>
        <v>323.7589752079885</v>
      </c>
    </row>
    <row r="2" spans="1:33" ht="12.75">
      <c r="A2" t="s">
        <v>51</v>
      </c>
      <c r="B2" t="s">
        <v>187</v>
      </c>
      <c r="C2">
        <f>VLOOKUP(A2,'National Results (gha) '!$A$15:$B$181,2,FALSE)</f>
        <v>3.072</v>
      </c>
      <c r="D2">
        <f>IF(ISNUMBER(C2),C2,0)</f>
        <v>3.072</v>
      </c>
      <c r="E2">
        <f>VLOOKUP($A2,'National Results (gha) '!$A$15:$P$181,4,FALSE)*$D2</f>
        <v>5.380160135357</v>
      </c>
      <c r="F2">
        <f>IF(ISNUMBER(E2),E2,0)</f>
        <v>5.380160135357</v>
      </c>
      <c r="G2" t="s">
        <v>286</v>
      </c>
      <c r="H2">
        <f>H5+H6</f>
        <v>8428.845532604646</v>
      </c>
      <c r="J2">
        <f>VLOOKUP($A2,'National Results (gha) '!$A$15:$P$181,5,FALSE)*$D2</f>
        <v>2.2147220705079396</v>
      </c>
      <c r="K2">
        <f>IF(ISNUMBER(J2),J2,0)</f>
        <v>2.2147220705079396</v>
      </c>
      <c r="L2" t="s">
        <v>286</v>
      </c>
      <c r="M2">
        <f>M5+M6</f>
        <v>2314.2681692185542</v>
      </c>
      <c r="O2">
        <f>VLOOKUP($A2,'National Results (gha) '!$A$15:$P$181,6,FALSE)*$D2</f>
        <v>0.6857063598981488</v>
      </c>
      <c r="P2">
        <f>IF(ISNUMBER(O2),O2,0)</f>
        <v>0.6857063598981488</v>
      </c>
      <c r="Q2" t="s">
        <v>286</v>
      </c>
      <c r="R2">
        <f>R5+R6</f>
        <v>657.5529046535777</v>
      </c>
      <c r="T2">
        <f>VLOOKUP($A2,'National Results (gha) '!$A$15:$P$181,7,FALSE)*$D2</f>
        <v>0.1705082156131031</v>
      </c>
      <c r="U2">
        <f>IF(ISNUMBER(T2),T2,0)</f>
        <v>0.1705082156131031</v>
      </c>
      <c r="V2" t="s">
        <v>286</v>
      </c>
      <c r="W2">
        <f>W5+W6</f>
        <v>856.2642023136111</v>
      </c>
      <c r="Y2">
        <f>VLOOKUP($A2,'National Results (gha) '!$A$15:$P$181,8,FALSE)*$D2</f>
        <v>0.07696795758933135</v>
      </c>
      <c r="Z2">
        <f>IF(ISNUMBER(Y2),Y2,0)</f>
        <v>0.07696795758933135</v>
      </c>
      <c r="AA2" t="s">
        <v>286</v>
      </c>
      <c r="AB2">
        <f>AB5+AB6</f>
        <v>464.6867963794938</v>
      </c>
      <c r="AD2">
        <f>VLOOKUP($A2,'National Results (gha) '!$A$15:$P$181,9,FALSE)*$D2</f>
        <v>2.04610855735425</v>
      </c>
      <c r="AE2">
        <f>IF(ISNUMBER(AD2),AD2,0)</f>
        <v>2.04610855735425</v>
      </c>
      <c r="AF2" t="s">
        <v>286</v>
      </c>
      <c r="AG2">
        <f>AG5+AG6</f>
        <v>3821.0507880544037</v>
      </c>
    </row>
    <row r="3" spans="1:33" ht="12.75">
      <c r="A3" t="s">
        <v>162</v>
      </c>
      <c r="B3" t="s">
        <v>186</v>
      </c>
      <c r="C3">
        <f>VLOOKUP(A3,'National Results (gha) '!$A$15:$B$181,2,FALSE)</f>
        <v>26.29</v>
      </c>
      <c r="D3">
        <f aca="true" t="shared" si="0" ref="D3:D66">IF(ISNUMBER(C3),C3,0)</f>
        <v>26.29</v>
      </c>
      <c r="E3">
        <f>VLOOKUP($A3,'National Results (gha) '!$A$15:$P$181,4,FALSE)*$D3</f>
        <v>16.41649110096743</v>
      </c>
      <c r="F3">
        <f aca="true" t="shared" si="1" ref="F3:F66">IF(ISNUMBER(E3),E3,0)</f>
        <v>16.41649110096743</v>
      </c>
      <c r="G3" t="s">
        <v>185</v>
      </c>
      <c r="H3">
        <f>SUMIF($B$2:$B$240,"=HI",F2:F240)</f>
        <v>6250.760286041683</v>
      </c>
      <c r="J3">
        <f>VLOOKUP($A3,'National Results (gha) '!$A$15:$P$181,5,FALSE)*$D3</f>
        <v>8.496168026642064</v>
      </c>
      <c r="K3">
        <f aca="true" t="shared" si="2" ref="K3:K66">IF(ISNUMBER(J3),J3,0)</f>
        <v>8.496168026642064</v>
      </c>
      <c r="L3" t="s">
        <v>185</v>
      </c>
      <c r="M3">
        <f>SUMIF($B$2:$B$240,"=HI",K2:K240)</f>
        <v>1051.0183549241085</v>
      </c>
      <c r="O3">
        <f>VLOOKUP($A3,'National Results (gha) '!$A$15:$P$181,6,FALSE)*$D3</f>
        <v>3.988420458829891</v>
      </c>
      <c r="P3">
        <f aca="true" t="shared" si="3" ref="P3:P66">IF(ISNUMBER(O3),O3,0)</f>
        <v>3.988420458829891</v>
      </c>
      <c r="Q3" t="s">
        <v>185</v>
      </c>
      <c r="R3">
        <f>SUMIF($B$2:$B$240,"=HI",P2:P240)</f>
        <v>235.32088083354242</v>
      </c>
      <c r="T3">
        <f>VLOOKUP($A3,'National Results (gha) '!$A$15:$P$181,7,FALSE)*$D3</f>
        <v>1.9700256558599394</v>
      </c>
      <c r="U3">
        <f aca="true" t="shared" si="4" ref="U3:U66">IF(ISNUMBER(T3),T3,0)</f>
        <v>1.9700256558599394</v>
      </c>
      <c r="V3" t="s">
        <v>185</v>
      </c>
      <c r="W3">
        <f>SUMIF($B$2:$B$240,"=HI",U2:U240)</f>
        <v>715.4588888496054</v>
      </c>
      <c r="Y3">
        <f>VLOOKUP($A3,'National Results (gha) '!$A$15:$P$181,8,FALSE)*$D3</f>
        <v>0.0015349616437212797</v>
      </c>
      <c r="Z3">
        <f aca="true" t="shared" si="5" ref="Z3:Z66">IF(ISNUMBER(Y3),Y3,0)</f>
        <v>0.0015349616437212797</v>
      </c>
      <c r="AA3" t="s">
        <v>185</v>
      </c>
      <c r="AB3">
        <f>SUMIF($B$2:$B$240,"=HI",Z2:Z240)</f>
        <v>265.74348348271815</v>
      </c>
      <c r="AD3">
        <f>VLOOKUP($A3,'National Results (gha) '!$A$15:$P$181,9,FALSE)*$D3</f>
        <v>1.0161111009305008</v>
      </c>
      <c r="AE3">
        <f aca="true" t="shared" si="6" ref="AE3:AE66">IF(ISNUMBER(AD3),AD3,0)</f>
        <v>1.0161111009305008</v>
      </c>
      <c r="AF3" t="s">
        <v>185</v>
      </c>
      <c r="AG3">
        <f>SUMIF($B$2:$B$240,"=HI",AE2:AE240)</f>
        <v>3873.867437412845</v>
      </c>
    </row>
    <row r="4" spans="1:31" ht="12.75">
      <c r="A4" t="s">
        <v>115</v>
      </c>
      <c r="B4" t="s">
        <v>187</v>
      </c>
      <c r="C4">
        <f>VLOOKUP(A4,'National Results (gha) '!$A$15:$B$181,2,FALSE)</f>
        <v>3.132</v>
      </c>
      <c r="D4">
        <f t="shared" si="0"/>
        <v>3.132</v>
      </c>
      <c r="E4">
        <f>VLOOKUP($A4,'National Results (gha) '!$A$15:$P$181,4,FALSE)*$D4</f>
        <v>5.9842439133314835</v>
      </c>
      <c r="F4">
        <f t="shared" si="1"/>
        <v>5.9842439133314835</v>
      </c>
      <c r="J4">
        <f>VLOOKUP($A4,'National Results (gha) '!$A$15:$P$181,5,FALSE)*$D4</f>
        <v>2.36986920280726</v>
      </c>
      <c r="K4">
        <f t="shared" si="2"/>
        <v>2.36986920280726</v>
      </c>
      <c r="O4">
        <f>VLOOKUP($A4,'National Results (gha) '!$A$15:$P$181,6,FALSE)*$D4</f>
        <v>0.6196884845150489</v>
      </c>
      <c r="P4">
        <f t="shared" si="3"/>
        <v>0.6196884845150489</v>
      </c>
      <c r="T4">
        <f>VLOOKUP($A4,'National Results (gha) '!$A$15:$P$181,7,FALSE)*$D4</f>
        <v>0.3035878332631</v>
      </c>
      <c r="U4">
        <f t="shared" si="4"/>
        <v>0.3035878332631</v>
      </c>
      <c r="Y4">
        <f>VLOOKUP($A4,'National Results (gha) '!$A$15:$P$181,8,FALSE)*$D4</f>
        <v>0.07436517127781848</v>
      </c>
      <c r="Z4">
        <f t="shared" si="5"/>
        <v>0.07436517127781848</v>
      </c>
      <c r="AD4">
        <f>VLOOKUP($A4,'National Results (gha) '!$A$15:$P$181,9,FALSE)*$D4</f>
        <v>2.425946476449461</v>
      </c>
      <c r="AE4">
        <f t="shared" si="6"/>
        <v>2.425946476449461</v>
      </c>
    </row>
    <row r="5" spans="1:33" ht="12.75">
      <c r="A5" t="s">
        <v>21</v>
      </c>
      <c r="B5" t="s">
        <v>187</v>
      </c>
      <c r="C5">
        <f>VLOOKUP(A5,'National Results (gha) '!$A$15:$B$181,2,FALSE)</f>
        <v>33.858</v>
      </c>
      <c r="D5">
        <f t="shared" si="0"/>
        <v>33.858</v>
      </c>
      <c r="E5">
        <f>VLOOKUP($A5,'National Results (gha) '!$A$15:$P$181,4,FALSE)*$D5</f>
        <v>53.708861941485885</v>
      </c>
      <c r="F5">
        <f t="shared" si="1"/>
        <v>53.708861941485885</v>
      </c>
      <c r="G5" t="s">
        <v>187</v>
      </c>
      <c r="H5">
        <f>SUMIF($B$2:$B$240,"=LM",F2:F240)</f>
        <v>5736.665217274185</v>
      </c>
      <c r="J5">
        <f>VLOOKUP($A5,'National Results (gha) '!$A$15:$P$181,5,FALSE)*$D5</f>
        <v>19.287092753410718</v>
      </c>
      <c r="K5">
        <f t="shared" si="2"/>
        <v>19.287092753410718</v>
      </c>
      <c r="L5" t="s">
        <v>187</v>
      </c>
      <c r="M5">
        <f>SUMIF($B$2:$B$240,"=LM",K2:K240)</f>
        <v>1675.7791983508405</v>
      </c>
      <c r="O5">
        <f>VLOOKUP($A5,'National Results (gha) '!$A$15:$P$181,6,FALSE)*$D5</f>
        <v>6.808983017546711</v>
      </c>
      <c r="P5">
        <f t="shared" si="3"/>
        <v>6.808983017546711</v>
      </c>
      <c r="Q5" t="s">
        <v>187</v>
      </c>
      <c r="R5">
        <f>SUMIF($B$2:$B$240,"=LM",P2:P240)</f>
        <v>338.8291627468864</v>
      </c>
      <c r="T5">
        <f>VLOOKUP($A5,'National Results (gha) '!$A$15:$P$181,7,FALSE)*$D5</f>
        <v>4.661870083151659</v>
      </c>
      <c r="U5">
        <f t="shared" si="4"/>
        <v>4.661870083151659</v>
      </c>
      <c r="V5" t="s">
        <v>187</v>
      </c>
      <c r="W5">
        <f>SUMIF($B$2:$B$240,"=LM",U2:U240)</f>
        <v>489.7570500390769</v>
      </c>
      <c r="Y5">
        <f>VLOOKUP($A5,'National Results (gha) '!$A$15:$P$181,8,FALSE)*$D5</f>
        <v>0.7185973577375128</v>
      </c>
      <c r="Z5">
        <f t="shared" si="5"/>
        <v>0.7185973577375128</v>
      </c>
      <c r="AA5" t="s">
        <v>187</v>
      </c>
      <c r="AB5">
        <f>SUMIF($B$2:$B$240,"=LM",Z2:Z240)</f>
        <v>344.3802228341634</v>
      </c>
      <c r="AD5">
        <f>VLOOKUP($A5,'National Results (gha) '!$A$15:$P$181,9,FALSE)*$D5</f>
        <v>21.392421520805396</v>
      </c>
      <c r="AE5">
        <f t="shared" si="6"/>
        <v>21.392421520805396</v>
      </c>
      <c r="AF5" t="s">
        <v>187</v>
      </c>
      <c r="AG5">
        <f>SUMIF($B$2:$B$240,"=LM",AE2:AE240)</f>
        <v>2631.4630985402055</v>
      </c>
    </row>
    <row r="6" spans="1:33" ht="12.75">
      <c r="A6" t="s">
        <v>189</v>
      </c>
      <c r="B6" t="s">
        <v>188</v>
      </c>
      <c r="C6" t="e">
        <f>VLOOKUP(A6,'National Results (gha) '!$A$15:$B$181,2,FALSE)</f>
        <v>#N/A</v>
      </c>
      <c r="D6">
        <f t="shared" si="0"/>
        <v>0</v>
      </c>
      <c r="E6" t="e">
        <f>VLOOKUP($A6,'National Results (gha) '!$A$15:$P$181,4,FALSE)*$D6</f>
        <v>#N/A</v>
      </c>
      <c r="F6">
        <f t="shared" si="1"/>
        <v>0</v>
      </c>
      <c r="G6" t="s">
        <v>188</v>
      </c>
      <c r="H6">
        <f>SUMIF($B$2:$B$240,"=UM",F2:F240)</f>
        <v>2692.1803153304613</v>
      </c>
      <c r="J6" t="e">
        <f>VLOOKUP($A6,'National Results (gha) '!$A$15:$P$181,5,FALSE)*$D6</f>
        <v>#N/A</v>
      </c>
      <c r="K6">
        <f t="shared" si="2"/>
        <v>0</v>
      </c>
      <c r="L6" t="s">
        <v>188</v>
      </c>
      <c r="M6">
        <f>SUMIF($B$2:$B$240,"=UM",K2:K240)</f>
        <v>638.4889708677139</v>
      </c>
      <c r="O6" t="e">
        <f>VLOOKUP($A6,'National Results (gha) '!$A$15:$P$181,6,FALSE)*$D6</f>
        <v>#N/A</v>
      </c>
      <c r="P6">
        <f t="shared" si="3"/>
        <v>0</v>
      </c>
      <c r="Q6" t="s">
        <v>188</v>
      </c>
      <c r="R6">
        <f>SUMIF($B$2:$B$240,"=UM",P2:P240)</f>
        <v>318.72374190669126</v>
      </c>
      <c r="T6" t="e">
        <f>VLOOKUP($A6,'National Results (gha) '!$A$15:$P$181,7,FALSE)*$D6</f>
        <v>#N/A</v>
      </c>
      <c r="U6">
        <f t="shared" si="4"/>
        <v>0</v>
      </c>
      <c r="V6" t="s">
        <v>188</v>
      </c>
      <c r="W6">
        <f>SUMIF($B$2:$B$240,"=UM",U2:U240)</f>
        <v>366.5071522745342</v>
      </c>
      <c r="Y6" t="e">
        <f>VLOOKUP($A6,'National Results (gha) '!$A$15:$P$181,8,FALSE)*$D6</f>
        <v>#N/A</v>
      </c>
      <c r="Z6">
        <f t="shared" si="5"/>
        <v>0</v>
      </c>
      <c r="AA6" t="s">
        <v>188</v>
      </c>
      <c r="AB6">
        <f>SUMIF($B$2:$B$240,"=UM",Z2:Z240)</f>
        <v>120.30657354533035</v>
      </c>
      <c r="AD6" t="e">
        <f>VLOOKUP($A6,'National Results (gha) '!$A$15:$P$181,9,FALSE)*$D6</f>
        <v>#N/A</v>
      </c>
      <c r="AE6">
        <f t="shared" si="6"/>
        <v>0</v>
      </c>
      <c r="AF6" t="s">
        <v>188</v>
      </c>
      <c r="AG6">
        <f>SUMIF($B$2:$B$240,"=UM",AE2:AE240)</f>
        <v>1189.5876895141982</v>
      </c>
    </row>
    <row r="7" spans="1:31" ht="12.75">
      <c r="A7" t="s">
        <v>190</v>
      </c>
      <c r="B7" t="s">
        <v>185</v>
      </c>
      <c r="C7" t="e">
        <f>VLOOKUP(A7,'National Results (gha) '!$A$15:$B$181,2,FALSE)</f>
        <v>#N/A</v>
      </c>
      <c r="D7">
        <f t="shared" si="0"/>
        <v>0</v>
      </c>
      <c r="E7" t="e">
        <f>VLOOKUP($A7,'National Results (gha) '!$A$15:$P$181,4,FALSE)*$D7</f>
        <v>#N/A</v>
      </c>
      <c r="F7">
        <f t="shared" si="1"/>
        <v>0</v>
      </c>
      <c r="J7" t="e">
        <f>VLOOKUP($A7,'National Results (gha) '!$A$15:$P$181,5,FALSE)*$D7</f>
        <v>#N/A</v>
      </c>
      <c r="K7">
        <f t="shared" si="2"/>
        <v>0</v>
      </c>
      <c r="O7" t="e">
        <f>VLOOKUP($A7,'National Results (gha) '!$A$15:$P$181,6,FALSE)*$D7</f>
        <v>#N/A</v>
      </c>
      <c r="P7">
        <f t="shared" si="3"/>
        <v>0</v>
      </c>
      <c r="T7" t="e">
        <f>VLOOKUP($A7,'National Results (gha) '!$A$15:$P$181,7,FALSE)*$D7</f>
        <v>#N/A</v>
      </c>
      <c r="U7">
        <f t="shared" si="4"/>
        <v>0</v>
      </c>
      <c r="Y7" t="e">
        <f>VLOOKUP($A7,'National Results (gha) '!$A$15:$P$181,8,FALSE)*$D7</f>
        <v>#N/A</v>
      </c>
      <c r="Z7">
        <f t="shared" si="5"/>
        <v>0</v>
      </c>
      <c r="AD7" t="e">
        <f>VLOOKUP($A7,'National Results (gha) '!$A$15:$P$181,9,FALSE)*$D7</f>
        <v>#N/A</v>
      </c>
      <c r="AE7">
        <f t="shared" si="6"/>
        <v>0</v>
      </c>
    </row>
    <row r="8" spans="1:33" ht="12.75">
      <c r="A8" t="s">
        <v>22</v>
      </c>
      <c r="B8" t="s">
        <v>187</v>
      </c>
      <c r="C8">
        <f>VLOOKUP(A8,'National Results (gha) '!$A$15:$B$181,2,FALSE)</f>
        <v>17.555</v>
      </c>
      <c r="D8">
        <f t="shared" si="0"/>
        <v>17.555</v>
      </c>
      <c r="E8">
        <f>VLOOKUP($A8,'National Results (gha) '!$A$15:$P$181,4,FALSE)*$D8</f>
        <v>17.6089555328757</v>
      </c>
      <c r="F8">
        <f t="shared" si="1"/>
        <v>17.6089555328757</v>
      </c>
      <c r="G8" t="s">
        <v>298</v>
      </c>
      <c r="H8" s="41">
        <v>1046.385</v>
      </c>
      <c r="J8">
        <f>VLOOKUP($A8,'National Results (gha) '!$A$15:$P$181,5,FALSE)*$D8</f>
        <v>6.283077242013254</v>
      </c>
      <c r="K8">
        <f t="shared" si="2"/>
        <v>6.283077242013254</v>
      </c>
      <c r="L8" t="s">
        <v>298</v>
      </c>
      <c r="M8" s="41">
        <v>1046.385</v>
      </c>
      <c r="O8">
        <f>VLOOKUP($A8,'National Results (gha) '!$A$15:$P$181,6,FALSE)*$D8</f>
        <v>1.3675383738959699</v>
      </c>
      <c r="P8">
        <f t="shared" si="3"/>
        <v>1.3675383738959699</v>
      </c>
      <c r="Q8" t="s">
        <v>298</v>
      </c>
      <c r="R8" s="41">
        <v>1046.385</v>
      </c>
      <c r="T8">
        <f>VLOOKUP($A8,'National Results (gha) '!$A$15:$P$181,7,FALSE)*$D8</f>
        <v>2.2433172973242863</v>
      </c>
      <c r="U8">
        <f t="shared" si="4"/>
        <v>2.2433172973242863</v>
      </c>
      <c r="V8" t="s">
        <v>298</v>
      </c>
      <c r="W8" s="41">
        <v>1046.385</v>
      </c>
      <c r="Y8">
        <f>VLOOKUP($A8,'National Results (gha) '!$A$15:$P$181,8,FALSE)*$D8</f>
        <v>3.946287400065593</v>
      </c>
      <c r="Z8">
        <f t="shared" si="5"/>
        <v>3.946287400065593</v>
      </c>
      <c r="AA8" t="s">
        <v>298</v>
      </c>
      <c r="AB8" s="41">
        <v>1046.385</v>
      </c>
      <c r="AD8">
        <f>VLOOKUP($A8,'National Results (gha) '!$A$15:$P$181,9,FALSE)*$D8</f>
        <v>2.892283175405329</v>
      </c>
      <c r="AE8">
        <f t="shared" si="6"/>
        <v>2.892283175405329</v>
      </c>
      <c r="AF8" t="s">
        <v>298</v>
      </c>
      <c r="AG8" s="41">
        <v>1046.385</v>
      </c>
    </row>
    <row r="9" spans="1:33" ht="12.75">
      <c r="A9" t="s">
        <v>191</v>
      </c>
      <c r="B9" t="s">
        <v>185</v>
      </c>
      <c r="C9" t="e">
        <f>VLOOKUP(A9,'National Results (gha) '!$A$15:$B$181,2,FALSE)</f>
        <v>#N/A</v>
      </c>
      <c r="D9">
        <f t="shared" si="0"/>
        <v>0</v>
      </c>
      <c r="E9" t="e">
        <f>VLOOKUP($A9,'National Results (gha) '!$A$15:$P$181,4,FALSE)*$D9</f>
        <v>#N/A</v>
      </c>
      <c r="F9">
        <f t="shared" si="1"/>
        <v>0</v>
      </c>
      <c r="G9" t="s">
        <v>299</v>
      </c>
      <c r="H9" s="49">
        <v>4075.2660000000005</v>
      </c>
      <c r="J9" t="e">
        <f>VLOOKUP($A9,'National Results (gha) '!$A$15:$P$181,5,FALSE)*$D9</f>
        <v>#N/A</v>
      </c>
      <c r="K9">
        <f t="shared" si="2"/>
        <v>0</v>
      </c>
      <c r="L9" t="s">
        <v>299</v>
      </c>
      <c r="M9" s="49">
        <v>4075.2660000000005</v>
      </c>
      <c r="O9" t="e">
        <f>VLOOKUP($A9,'National Results (gha) '!$A$15:$P$181,6,FALSE)*$D9</f>
        <v>#N/A</v>
      </c>
      <c r="P9">
        <f t="shared" si="3"/>
        <v>0</v>
      </c>
      <c r="Q9" t="s">
        <v>299</v>
      </c>
      <c r="R9" s="49">
        <v>4075.2660000000005</v>
      </c>
      <c r="T9" t="e">
        <f>VLOOKUP($A9,'National Results (gha) '!$A$15:$P$181,7,FALSE)*$D9</f>
        <v>#N/A</v>
      </c>
      <c r="U9">
        <f t="shared" si="4"/>
        <v>0</v>
      </c>
      <c r="V9" t="s">
        <v>299</v>
      </c>
      <c r="W9" s="49">
        <v>4075.2660000000005</v>
      </c>
      <c r="Y9" t="e">
        <f>VLOOKUP($A9,'National Results (gha) '!$A$15:$P$181,8,FALSE)*$D9</f>
        <v>#N/A</v>
      </c>
      <c r="Z9">
        <f t="shared" si="5"/>
        <v>0</v>
      </c>
      <c r="AA9" t="s">
        <v>299</v>
      </c>
      <c r="AB9" s="49">
        <v>4075.2660000000005</v>
      </c>
      <c r="AD9" t="e">
        <f>VLOOKUP($A9,'National Results (gha) '!$A$15:$P$181,9,FALSE)*$D9</f>
        <v>#N/A</v>
      </c>
      <c r="AE9">
        <f t="shared" si="6"/>
        <v>0</v>
      </c>
      <c r="AF9" t="s">
        <v>299</v>
      </c>
      <c r="AG9" s="49">
        <v>4075.2660000000005</v>
      </c>
    </row>
    <row r="10" spans="1:33" ht="12.75">
      <c r="A10" t="s">
        <v>79</v>
      </c>
      <c r="B10" t="s">
        <v>188</v>
      </c>
      <c r="C10">
        <f>VLOOKUP(A10,'National Results (gha) '!$A$15:$B$181,2,FALSE)</f>
        <v>39.49</v>
      </c>
      <c r="D10">
        <f t="shared" si="0"/>
        <v>39.49</v>
      </c>
      <c r="E10">
        <f>VLOOKUP($A10,'National Results (gha) '!$A$15:$P$181,4,FALSE)*$D10</f>
        <v>102.52633078155276</v>
      </c>
      <c r="F10">
        <f t="shared" si="1"/>
        <v>102.52633078155276</v>
      </c>
      <c r="G10" t="s">
        <v>300</v>
      </c>
      <c r="H10" s="47">
        <v>1025.5910000000001</v>
      </c>
      <c r="J10">
        <f>VLOOKUP($A10,'National Results (gha) '!$A$15:$P$181,5,FALSE)*$D10</f>
        <v>32.495002249856604</v>
      </c>
      <c r="K10">
        <f t="shared" si="2"/>
        <v>32.495002249856604</v>
      </c>
      <c r="L10" t="s">
        <v>300</v>
      </c>
      <c r="M10" s="47">
        <v>1025.5910000000001</v>
      </c>
      <c r="O10">
        <f>VLOOKUP($A10,'National Results (gha) '!$A$15:$P$181,6,FALSE)*$D10</f>
        <v>23.290650532584404</v>
      </c>
      <c r="P10">
        <f t="shared" si="3"/>
        <v>23.290650532584404</v>
      </c>
      <c r="Q10" t="s">
        <v>300</v>
      </c>
      <c r="R10" s="47">
        <v>1025.5910000000001</v>
      </c>
      <c r="T10">
        <f>VLOOKUP($A10,'National Results (gha) '!$A$15:$P$181,7,FALSE)*$D10</f>
        <v>9.088740259131331</v>
      </c>
      <c r="U10">
        <f t="shared" si="4"/>
        <v>9.088740259131331</v>
      </c>
      <c r="V10" t="s">
        <v>300</v>
      </c>
      <c r="W10" s="47">
        <v>1025.5910000000001</v>
      </c>
      <c r="Y10">
        <f>VLOOKUP($A10,'National Results (gha) '!$A$15:$P$181,8,FALSE)*$D10</f>
        <v>2.2728765780128817</v>
      </c>
      <c r="Z10">
        <f t="shared" si="5"/>
        <v>2.2728765780128817</v>
      </c>
      <c r="AA10" t="s">
        <v>300</v>
      </c>
      <c r="AB10" s="47">
        <v>1025.5910000000001</v>
      </c>
      <c r="AD10">
        <f>VLOOKUP($A10,'National Results (gha) '!$A$15:$P$181,9,FALSE)*$D10</f>
        <v>30.404588162324693</v>
      </c>
      <c r="AE10">
        <f t="shared" si="6"/>
        <v>30.404588162324693</v>
      </c>
      <c r="AF10" t="s">
        <v>300</v>
      </c>
      <c r="AG10" s="47">
        <v>1025.5910000000001</v>
      </c>
    </row>
    <row r="11" spans="1:31" ht="12.75">
      <c r="A11" t="s">
        <v>163</v>
      </c>
      <c r="B11" t="s">
        <v>185</v>
      </c>
      <c r="C11">
        <f>VLOOKUP(A11,'National Results (gha) '!$A$15:$B$181,2,FALSE)</f>
        <v>20.854</v>
      </c>
      <c r="D11">
        <f t="shared" si="0"/>
        <v>20.854</v>
      </c>
      <c r="E11">
        <f>VLOOKUP($A11,'National Results (gha) '!$A$15:$P$181,4,FALSE)*$D11</f>
        <v>142.61386380948687</v>
      </c>
      <c r="F11">
        <f t="shared" si="1"/>
        <v>142.61386380948687</v>
      </c>
      <c r="J11">
        <f>VLOOKUP($A11,'National Results (gha) '!$A$15:$P$181,5,FALSE)*$D11</f>
        <v>13.306765370875103</v>
      </c>
      <c r="K11">
        <f t="shared" si="2"/>
        <v>13.306765370875103</v>
      </c>
      <c r="O11">
        <f>VLOOKUP($A11,'National Results (gha) '!$A$15:$P$181,6,FALSE)*$D11</f>
        <v>37.20849918004911</v>
      </c>
      <c r="P11">
        <f t="shared" si="3"/>
        <v>37.20849918004911</v>
      </c>
      <c r="T11">
        <f>VLOOKUP($A11,'National Results (gha) '!$A$15:$P$181,7,FALSE)*$D11</f>
        <v>23.45923587736136</v>
      </c>
      <c r="U11">
        <f t="shared" si="4"/>
        <v>23.45923587736136</v>
      </c>
      <c r="Y11">
        <f>VLOOKUP($A11,'National Results (gha) '!$A$15:$P$181,8,FALSE)*$D11</f>
        <v>3.3022993587505085</v>
      </c>
      <c r="Z11">
        <f t="shared" si="5"/>
        <v>3.3022993587505085</v>
      </c>
      <c r="AD11">
        <f>VLOOKUP($A11,'National Results (gha) '!$A$15:$P$181,9,FALSE)*$D11</f>
        <v>64.8867151746262</v>
      </c>
      <c r="AE11">
        <f t="shared" si="6"/>
        <v>64.8867151746262</v>
      </c>
    </row>
    <row r="12" spans="1:33" ht="12.75">
      <c r="A12" t="s">
        <v>96</v>
      </c>
      <c r="B12" t="s">
        <v>185</v>
      </c>
      <c r="C12">
        <f>VLOOKUP(A12,'National Results (gha) '!$A$15:$B$181,2,FALSE)</f>
        <v>8.307</v>
      </c>
      <c r="D12">
        <f t="shared" si="0"/>
        <v>8.307</v>
      </c>
      <c r="E12">
        <f>VLOOKUP($A12,'National Results (gha) '!$A$15:$P$181,4,FALSE)*$D12</f>
        <v>44.04120163645254</v>
      </c>
      <c r="F12">
        <f t="shared" si="1"/>
        <v>44.04120163645254</v>
      </c>
      <c r="G12" t="s">
        <v>186</v>
      </c>
      <c r="H12" s="73">
        <f>H1/H8</f>
        <v>1.4601503393268263</v>
      </c>
      <c r="J12">
        <f>VLOOKUP($A12,'National Results (gha) '!$A$15:$P$181,5,FALSE)*$D12</f>
        <v>8.952853443934336</v>
      </c>
      <c r="K12">
        <f t="shared" si="2"/>
        <v>8.952853443934336</v>
      </c>
      <c r="L12" t="s">
        <v>186</v>
      </c>
      <c r="M12" s="73">
        <f>M1/M8</f>
        <v>0.5592994966797669</v>
      </c>
      <c r="O12">
        <f>VLOOKUP($A12,'National Results (gha) '!$A$15:$P$181,6,FALSE)*$D12</f>
        <v>1.013627731006221</v>
      </c>
      <c r="P12">
        <f t="shared" si="3"/>
        <v>1.013627731006221</v>
      </c>
      <c r="Q12" t="s">
        <v>186</v>
      </c>
      <c r="R12" s="73">
        <f>R1/R8</f>
        <v>0.13604331904123393</v>
      </c>
      <c r="T12">
        <f>VLOOKUP($A12,'National Results (gha) '!$A$15:$P$181,7,FALSE)*$D12</f>
        <v>5.199186193858659</v>
      </c>
      <c r="U12">
        <f t="shared" si="4"/>
        <v>5.199186193858659</v>
      </c>
      <c r="V12" t="s">
        <v>186</v>
      </c>
      <c r="W12" s="73">
        <f>W1/W8</f>
        <v>0.29909496165201893</v>
      </c>
      <c r="Y12">
        <f>VLOOKUP($A12,'National Results (gha) '!$A$15:$P$181,8,FALSE)*$D12</f>
        <v>0.7160884316631401</v>
      </c>
      <c r="Z12">
        <f t="shared" si="5"/>
        <v>0.7160884316631401</v>
      </c>
      <c r="AA12" t="s">
        <v>186</v>
      </c>
      <c r="AB12" s="73">
        <f>AB1/AB8</f>
        <v>0.0760133258649037</v>
      </c>
      <c r="AD12">
        <f>VLOOKUP($A12,'National Results (gha) '!$A$15:$P$181,9,FALSE)*$D12</f>
        <v>25.974816118504577</v>
      </c>
      <c r="AE12">
        <f t="shared" si="6"/>
        <v>25.974816118504577</v>
      </c>
      <c r="AF12" t="s">
        <v>186</v>
      </c>
      <c r="AG12" s="73">
        <f>AG1/AG8</f>
        <v>0.30940712568317447</v>
      </c>
    </row>
    <row r="13" spans="1:33" ht="12.75">
      <c r="A13" t="s">
        <v>192</v>
      </c>
      <c r="B13" t="s">
        <v>185</v>
      </c>
      <c r="C13" t="e">
        <f>VLOOKUP(A13,'National Results (gha) '!$A$15:$B$181,2,FALSE)</f>
        <v>#N/A</v>
      </c>
      <c r="D13">
        <f t="shared" si="0"/>
        <v>0</v>
      </c>
      <c r="E13" t="e">
        <f>VLOOKUP($A13,'National Results (gha) '!$A$15:$P$181,4,FALSE)*$D13</f>
        <v>#N/A</v>
      </c>
      <c r="F13">
        <f t="shared" si="1"/>
        <v>0</v>
      </c>
      <c r="G13" t="s">
        <v>286</v>
      </c>
      <c r="H13" s="73">
        <f>H2/H9</f>
        <v>2.068293341490996</v>
      </c>
      <c r="J13" t="e">
        <f>VLOOKUP($A13,'National Results (gha) '!$A$15:$P$181,5,FALSE)*$D13</f>
        <v>#N/A</v>
      </c>
      <c r="K13">
        <f t="shared" si="2"/>
        <v>0</v>
      </c>
      <c r="L13" t="s">
        <v>286</v>
      </c>
      <c r="M13" s="73">
        <f>M2/M9</f>
        <v>0.5678815000587825</v>
      </c>
      <c r="O13" t="e">
        <f>VLOOKUP($A13,'National Results (gha) '!$A$15:$P$181,6,FALSE)*$D13</f>
        <v>#N/A</v>
      </c>
      <c r="P13">
        <f t="shared" si="3"/>
        <v>0</v>
      </c>
      <c r="Q13" t="s">
        <v>286</v>
      </c>
      <c r="R13" s="73">
        <f>R2/R9</f>
        <v>0.16135214355420666</v>
      </c>
      <c r="T13" t="e">
        <f>VLOOKUP($A13,'National Results (gha) '!$A$15:$P$181,7,FALSE)*$D13</f>
        <v>#N/A</v>
      </c>
      <c r="U13">
        <f t="shared" si="4"/>
        <v>0</v>
      </c>
      <c r="V13" t="s">
        <v>286</v>
      </c>
      <c r="W13" s="73">
        <f>W2/W9</f>
        <v>0.21011246929982264</v>
      </c>
      <c r="Y13" t="e">
        <f>VLOOKUP($A13,'National Results (gha) '!$A$15:$P$181,8,FALSE)*$D13</f>
        <v>#N/A</v>
      </c>
      <c r="Z13">
        <f t="shared" si="5"/>
        <v>0</v>
      </c>
      <c r="AA13" t="s">
        <v>286</v>
      </c>
      <c r="AB13" s="73">
        <f>AB2/AB9</f>
        <v>0.11402612648585239</v>
      </c>
      <c r="AD13" t="e">
        <f>VLOOKUP($A13,'National Results (gha) '!$A$15:$P$181,9,FALSE)*$D13</f>
        <v>#N/A</v>
      </c>
      <c r="AE13">
        <f t="shared" si="6"/>
        <v>0</v>
      </c>
      <c r="AF13" t="s">
        <v>286</v>
      </c>
      <c r="AG13" s="73">
        <f>AG2/AG9</f>
        <v>0.9376199708324323</v>
      </c>
    </row>
    <row r="14" spans="1:33" ht="12.75">
      <c r="A14" t="s">
        <v>193</v>
      </c>
      <c r="B14" t="s">
        <v>185</v>
      </c>
      <c r="C14" t="e">
        <f>VLOOKUP(A14,'National Results (gha) '!$A$15:$B$181,2,FALSE)</f>
        <v>#N/A</v>
      </c>
      <c r="D14">
        <f t="shared" si="0"/>
        <v>0</v>
      </c>
      <c r="E14" t="e">
        <f>VLOOKUP($A14,'National Results (gha) '!$A$15:$P$181,4,FALSE)*$D14</f>
        <v>#N/A</v>
      </c>
      <c r="F14">
        <f t="shared" si="1"/>
        <v>0</v>
      </c>
      <c r="G14" t="s">
        <v>185</v>
      </c>
      <c r="H14" s="73">
        <f>H3/H10</f>
        <v>6.094788552202274</v>
      </c>
      <c r="J14" t="e">
        <f>VLOOKUP($A14,'National Results (gha) '!$A$15:$P$181,5,FALSE)*$D14</f>
        <v>#N/A</v>
      </c>
      <c r="K14">
        <f t="shared" si="2"/>
        <v>0</v>
      </c>
      <c r="L14" t="s">
        <v>185</v>
      </c>
      <c r="M14" s="73">
        <f>M3/M10</f>
        <v>1.0247928803237434</v>
      </c>
      <c r="O14" t="e">
        <f>VLOOKUP($A14,'National Results (gha) '!$A$15:$P$181,6,FALSE)*$D14</f>
        <v>#N/A</v>
      </c>
      <c r="P14">
        <f t="shared" si="3"/>
        <v>0</v>
      </c>
      <c r="Q14" t="s">
        <v>185</v>
      </c>
      <c r="R14" s="73">
        <f>R3/R10</f>
        <v>0.22944905019012685</v>
      </c>
      <c r="T14" t="e">
        <f>VLOOKUP($A14,'National Results (gha) '!$A$15:$P$181,7,FALSE)*$D14</f>
        <v>#N/A</v>
      </c>
      <c r="U14">
        <f t="shared" si="4"/>
        <v>0</v>
      </c>
      <c r="V14" t="s">
        <v>185</v>
      </c>
      <c r="W14" s="73">
        <f>W3/W10</f>
        <v>0.6976064423825924</v>
      </c>
      <c r="Y14" t="e">
        <f>VLOOKUP($A14,'National Results (gha) '!$A$15:$P$181,8,FALSE)*$D14</f>
        <v>#N/A</v>
      </c>
      <c r="Z14">
        <f t="shared" si="5"/>
        <v>0</v>
      </c>
      <c r="AA14" t="s">
        <v>185</v>
      </c>
      <c r="AB14" s="73">
        <f>AB3/AB10</f>
        <v>0.25911253460952577</v>
      </c>
      <c r="AD14" t="e">
        <f>VLOOKUP($A14,'National Results (gha) '!$A$15:$P$181,9,FALSE)*$D14</f>
        <v>#N/A</v>
      </c>
      <c r="AE14">
        <f t="shared" si="6"/>
        <v>0</v>
      </c>
      <c r="AF14" t="s">
        <v>185</v>
      </c>
      <c r="AG14" s="73">
        <f>AG3/AG10</f>
        <v>3.7772049846506497</v>
      </c>
    </row>
    <row r="15" spans="1:31" ht="12.75">
      <c r="A15" t="s">
        <v>194</v>
      </c>
      <c r="B15" t="s">
        <v>185</v>
      </c>
      <c r="C15" t="e">
        <f>VLOOKUP(A15,'National Results (gha) '!$A$15:$B$181,2,FALSE)</f>
        <v>#N/A</v>
      </c>
      <c r="D15">
        <f t="shared" si="0"/>
        <v>0</v>
      </c>
      <c r="E15" t="e">
        <f>VLOOKUP($A15,'National Results (gha) '!$A$15:$P$181,4,FALSE)*$D15</f>
        <v>#N/A</v>
      </c>
      <c r="F15">
        <f t="shared" si="1"/>
        <v>0</v>
      </c>
      <c r="J15" t="e">
        <f>VLOOKUP($A15,'National Results (gha) '!$A$15:$P$181,5,FALSE)*$D15</f>
        <v>#N/A</v>
      </c>
      <c r="K15">
        <f t="shared" si="2"/>
        <v>0</v>
      </c>
      <c r="O15" t="e">
        <f>VLOOKUP($A15,'National Results (gha) '!$A$15:$P$181,6,FALSE)*$D15</f>
        <v>#N/A</v>
      </c>
      <c r="P15">
        <f t="shared" si="3"/>
        <v>0</v>
      </c>
      <c r="T15" t="e">
        <f>VLOOKUP($A15,'National Results (gha) '!$A$15:$P$181,7,FALSE)*$D15</f>
        <v>#N/A</v>
      </c>
      <c r="U15">
        <f t="shared" si="4"/>
        <v>0</v>
      </c>
      <c r="Y15" t="e">
        <f>VLOOKUP($A15,'National Results (gha) '!$A$15:$P$181,8,FALSE)*$D15</f>
        <v>#N/A</v>
      </c>
      <c r="Z15">
        <f t="shared" si="5"/>
        <v>0</v>
      </c>
      <c r="AD15" t="e">
        <f>VLOOKUP($A15,'National Results (gha) '!$A$15:$P$181,9,FALSE)*$D15</f>
        <v>#N/A</v>
      </c>
      <c r="AE15">
        <f t="shared" si="6"/>
        <v>0</v>
      </c>
    </row>
    <row r="16" spans="1:31" ht="12.75">
      <c r="A16" t="s">
        <v>266</v>
      </c>
      <c r="B16" t="s">
        <v>186</v>
      </c>
      <c r="C16">
        <f>VLOOKUP(A16,'National Results (gha) '!$A$15:$B$181,2,FALSE)</f>
        <v>157.753</v>
      </c>
      <c r="D16">
        <f t="shared" si="0"/>
        <v>157.753</v>
      </c>
      <c r="E16">
        <f>VLOOKUP($A16,'National Results (gha) '!$A$15:$P$181,4,FALSE)*$D16</f>
        <v>98.01082244134838</v>
      </c>
      <c r="F16">
        <f t="shared" si="1"/>
        <v>98.01082244134838</v>
      </c>
      <c r="J16">
        <f>VLOOKUP($A16,'National Results (gha) '!$A$15:$P$181,5,FALSE)*$D16</f>
        <v>51.67954546884673</v>
      </c>
      <c r="K16">
        <f t="shared" si="2"/>
        <v>51.67954546884673</v>
      </c>
      <c r="O16">
        <f>VLOOKUP($A16,'National Results (gha) '!$A$15:$P$181,6,FALSE)*$D16</f>
        <v>0.7243783896307784</v>
      </c>
      <c r="P16">
        <f t="shared" si="3"/>
        <v>0.7243783896307784</v>
      </c>
      <c r="T16">
        <f>VLOOKUP($A16,'National Results (gha) '!$A$15:$P$181,7,FALSE)*$D16</f>
        <v>11.4770200751611</v>
      </c>
      <c r="U16">
        <f t="shared" si="4"/>
        <v>11.4770200751611</v>
      </c>
      <c r="Y16">
        <f>VLOOKUP($A16,'National Results (gha) '!$A$15:$P$181,8,FALSE)*$D16</f>
        <v>3.136616446294435</v>
      </c>
      <c r="Z16">
        <f t="shared" si="5"/>
        <v>3.136616446294435</v>
      </c>
      <c r="AD16">
        <f>VLOOKUP($A16,'National Results (gha) '!$A$15:$P$181,9,FALSE)*$D16</f>
        <v>20.435945023896725</v>
      </c>
      <c r="AE16">
        <f t="shared" si="6"/>
        <v>20.435945023896725</v>
      </c>
    </row>
    <row r="17" spans="1:31" ht="12.75">
      <c r="A17" t="s">
        <v>196</v>
      </c>
      <c r="B17" t="s">
        <v>185</v>
      </c>
      <c r="C17" t="e">
        <f>VLOOKUP(A17,'National Results (gha) '!$A$15:$B$181,2,FALSE)</f>
        <v>#N/A</v>
      </c>
      <c r="D17">
        <f t="shared" si="0"/>
        <v>0</v>
      </c>
      <c r="E17" t="e">
        <f>VLOOKUP($A17,'National Results (gha) '!$A$15:$P$181,4,FALSE)*$D17</f>
        <v>#N/A</v>
      </c>
      <c r="F17">
        <f t="shared" si="1"/>
        <v>0</v>
      </c>
      <c r="J17" t="e">
        <f>VLOOKUP($A17,'National Results (gha) '!$A$15:$P$181,5,FALSE)*$D17</f>
        <v>#N/A</v>
      </c>
      <c r="K17">
        <f t="shared" si="2"/>
        <v>0</v>
      </c>
      <c r="O17" t="e">
        <f>VLOOKUP($A17,'National Results (gha) '!$A$15:$P$181,6,FALSE)*$D17</f>
        <v>#N/A</v>
      </c>
      <c r="P17">
        <f t="shared" si="3"/>
        <v>0</v>
      </c>
      <c r="T17" t="e">
        <f>VLOOKUP($A17,'National Results (gha) '!$A$15:$P$181,7,FALSE)*$D17</f>
        <v>#N/A</v>
      </c>
      <c r="U17">
        <f t="shared" si="4"/>
        <v>0</v>
      </c>
      <c r="Y17" t="e">
        <f>VLOOKUP($A17,'National Results (gha) '!$A$15:$P$181,8,FALSE)*$D17</f>
        <v>#N/A</v>
      </c>
      <c r="Z17">
        <f t="shared" si="5"/>
        <v>0</v>
      </c>
      <c r="AD17" t="e">
        <f>VLOOKUP($A17,'National Results (gha) '!$A$15:$P$181,9,FALSE)*$D17</f>
        <v>#N/A</v>
      </c>
      <c r="AE17">
        <f t="shared" si="6"/>
        <v>0</v>
      </c>
    </row>
    <row r="18" spans="1:31" ht="12.75">
      <c r="A18" t="s">
        <v>197</v>
      </c>
      <c r="B18" t="s">
        <v>187</v>
      </c>
      <c r="C18" t="e">
        <f>VLOOKUP(A18,'National Results (gha) '!$A$15:$B$181,2,FALSE)</f>
        <v>#N/A</v>
      </c>
      <c r="D18">
        <f t="shared" si="0"/>
        <v>0</v>
      </c>
      <c r="E18" t="e">
        <f>VLOOKUP($A18,'National Results (gha) '!$A$15:$P$181,4,FALSE)*$D18</f>
        <v>#N/A</v>
      </c>
      <c r="F18">
        <f t="shared" si="1"/>
        <v>0</v>
      </c>
      <c r="J18" t="e">
        <f>VLOOKUP($A18,'National Results (gha) '!$A$15:$P$181,5,FALSE)*$D18</f>
        <v>#N/A</v>
      </c>
      <c r="K18">
        <f t="shared" si="2"/>
        <v>0</v>
      </c>
      <c r="O18" t="e">
        <f>VLOOKUP($A18,'National Results (gha) '!$A$15:$P$181,6,FALSE)*$D18</f>
        <v>#N/A</v>
      </c>
      <c r="P18">
        <f t="shared" si="3"/>
        <v>0</v>
      </c>
      <c r="T18" t="e">
        <f>VLOOKUP($A18,'National Results (gha) '!$A$15:$P$181,7,FALSE)*$D18</f>
        <v>#N/A</v>
      </c>
      <c r="U18">
        <f t="shared" si="4"/>
        <v>0</v>
      </c>
      <c r="Y18" t="e">
        <f>VLOOKUP($A18,'National Results (gha) '!$A$15:$P$181,8,FALSE)*$D18</f>
        <v>#N/A</v>
      </c>
      <c r="Z18">
        <f t="shared" si="5"/>
        <v>0</v>
      </c>
      <c r="AD18" t="e">
        <f>VLOOKUP($A18,'National Results (gha) '!$A$15:$P$181,9,FALSE)*$D18</f>
        <v>#N/A</v>
      </c>
      <c r="AE18">
        <f t="shared" si="6"/>
        <v>0</v>
      </c>
    </row>
    <row r="19" spans="1:31" ht="12.75">
      <c r="A19" t="s">
        <v>80</v>
      </c>
      <c r="B19" t="s">
        <v>187</v>
      </c>
      <c r="C19">
        <f>VLOOKUP(A19,'National Results (gha) '!$A$15:$B$181,2,FALSE)</f>
        <v>9.524</v>
      </c>
      <c r="D19">
        <f t="shared" si="0"/>
        <v>9.524</v>
      </c>
      <c r="E19">
        <f>VLOOKUP($A19,'National Results (gha) '!$A$15:$P$181,4,FALSE)*$D19</f>
        <v>24.514245095335735</v>
      </c>
      <c r="F19">
        <f t="shared" si="1"/>
        <v>24.514245095335735</v>
      </c>
      <c r="J19">
        <f>VLOOKUP($A19,'National Results (gha) '!$A$15:$P$181,5,FALSE)*$D19</f>
        <v>4.340483860097004</v>
      </c>
      <c r="K19">
        <f t="shared" si="2"/>
        <v>4.340483860097004</v>
      </c>
      <c r="O19">
        <f>VLOOKUP($A19,'National Results (gha) '!$A$15:$P$181,6,FALSE)*$D19</f>
        <v>14.41925458760064</v>
      </c>
      <c r="P19">
        <f t="shared" si="3"/>
        <v>14.41925458760064</v>
      </c>
      <c r="T19">
        <f>VLOOKUP($A19,'National Results (gha) '!$A$15:$P$181,7,FALSE)*$D19</f>
        <v>1.6006181826618948</v>
      </c>
      <c r="U19">
        <f t="shared" si="4"/>
        <v>1.6006181826618948</v>
      </c>
      <c r="Y19">
        <f>VLOOKUP($A19,'National Results (gha) '!$A$15:$P$181,8,FALSE)*$D19</f>
        <v>0.044714647995828125</v>
      </c>
      <c r="Z19">
        <f t="shared" si="5"/>
        <v>0.044714647995828125</v>
      </c>
      <c r="AD19">
        <f>VLOOKUP($A19,'National Results (gha) '!$A$15:$P$181,9,FALSE)*$D19</f>
        <v>3.4958211599914133</v>
      </c>
      <c r="AE19">
        <f t="shared" si="6"/>
        <v>3.4958211599914133</v>
      </c>
    </row>
    <row r="20" spans="1:31" ht="12.75">
      <c r="A20" t="s">
        <v>24</v>
      </c>
      <c r="B20" t="s">
        <v>188</v>
      </c>
      <c r="C20">
        <f>VLOOKUP(A20,'National Results (gha) '!$A$15:$B$181,2,FALSE)</f>
        <v>1.892</v>
      </c>
      <c r="D20">
        <f t="shared" si="0"/>
        <v>1.892</v>
      </c>
      <c r="E20">
        <f>VLOOKUP($A20,'National Results (gha) '!$A$15:$P$181,4,FALSE)*$D20</f>
        <v>5.061975194827908</v>
      </c>
      <c r="F20">
        <f t="shared" si="1"/>
        <v>5.061975194827908</v>
      </c>
      <c r="J20">
        <f>VLOOKUP($A20,'National Results (gha) '!$A$15:$P$181,5,FALSE)*$D20</f>
        <v>0.758207835830086</v>
      </c>
      <c r="K20">
        <f t="shared" si="2"/>
        <v>0.758207835830086</v>
      </c>
      <c r="O20">
        <f>VLOOKUP($A20,'National Results (gha) '!$A$15:$P$181,6,FALSE)*$D20</f>
        <v>1.9621993620537967</v>
      </c>
      <c r="P20">
        <f t="shared" si="3"/>
        <v>1.9621993620537967</v>
      </c>
      <c r="T20">
        <f>VLOOKUP($A20,'National Results (gha) '!$A$15:$P$181,7,FALSE)*$D20</f>
        <v>0.3622911109473243</v>
      </c>
      <c r="U20">
        <f t="shared" si="4"/>
        <v>0.3622911109473243</v>
      </c>
      <c r="Y20">
        <f>VLOOKUP($A20,'National Results (gha) '!$A$15:$P$181,8,FALSE)*$D20</f>
        <v>0.2094801184592263</v>
      </c>
      <c r="Z20">
        <f t="shared" si="5"/>
        <v>0.2094801184592263</v>
      </c>
      <c r="AD20">
        <f>VLOOKUP($A20,'National Results (gha) '!$A$15:$P$181,9,FALSE)*$D20</f>
        <v>1.67312836473025</v>
      </c>
      <c r="AE20">
        <f t="shared" si="6"/>
        <v>1.67312836473025</v>
      </c>
    </row>
    <row r="21" spans="1:31" ht="12.75">
      <c r="A21" t="s">
        <v>164</v>
      </c>
      <c r="B21" t="s">
        <v>188</v>
      </c>
      <c r="C21">
        <f>VLOOKUP(A21,'National Results (gha) '!$A$15:$B$181,2,FALSE)</f>
        <v>190.12</v>
      </c>
      <c r="D21">
        <f t="shared" si="0"/>
        <v>190.12</v>
      </c>
      <c r="E21">
        <f>VLOOKUP($A21,'National Results (gha) '!$A$15:$P$181,4,FALSE)*$D21</f>
        <v>552.4157096075975</v>
      </c>
      <c r="F21">
        <f t="shared" si="1"/>
        <v>552.4157096075975</v>
      </c>
      <c r="J21">
        <f>VLOOKUP($A21,'National Results (gha) '!$A$15:$P$181,5,FALSE)*$D21</f>
        <v>137.64755054433306</v>
      </c>
      <c r="K21">
        <f t="shared" si="2"/>
        <v>137.64755054433306</v>
      </c>
      <c r="O21">
        <f>VLOOKUP($A21,'National Results (gha) '!$A$15:$P$181,6,FALSE)*$D21</f>
        <v>176.60217833396592</v>
      </c>
      <c r="P21">
        <f t="shared" si="3"/>
        <v>176.60217833396592</v>
      </c>
      <c r="T21">
        <f>VLOOKUP($A21,'National Results (gha) '!$A$15:$P$181,7,FALSE)*$D21</f>
        <v>107.81055682443196</v>
      </c>
      <c r="U21">
        <f t="shared" si="4"/>
        <v>107.81055682443196</v>
      </c>
      <c r="Y21">
        <f>VLOOKUP($A21,'National Results (gha) '!$A$15:$P$181,8,FALSE)*$D21</f>
        <v>30.17708978012115</v>
      </c>
      <c r="Z21">
        <f t="shared" si="5"/>
        <v>30.17708978012115</v>
      </c>
      <c r="AD21">
        <f>VLOOKUP($A21,'National Results (gha) '!$A$15:$P$181,9,FALSE)*$D21</f>
        <v>81.32599572945877</v>
      </c>
      <c r="AE21">
        <f t="shared" si="6"/>
        <v>81.32599572945877</v>
      </c>
    </row>
    <row r="22" spans="1:31" ht="12.75">
      <c r="A22" t="s">
        <v>267</v>
      </c>
      <c r="B22" t="s">
        <v>185</v>
      </c>
      <c r="C22" t="e">
        <f>VLOOKUP(A22,'National Results (gha) '!$A$15:$B$181,2,FALSE)</f>
        <v>#N/A</v>
      </c>
      <c r="D22">
        <f t="shared" si="0"/>
        <v>0</v>
      </c>
      <c r="E22" t="e">
        <f>VLOOKUP($A22,'National Results (gha) '!$A$15:$P$181,4,FALSE)*$D22</f>
        <v>#N/A</v>
      </c>
      <c r="F22">
        <f t="shared" si="1"/>
        <v>0</v>
      </c>
      <c r="J22" t="e">
        <f>VLOOKUP($A22,'National Results (gha) '!$A$15:$P$181,5,FALSE)*$D22</f>
        <v>#N/A</v>
      </c>
      <c r="K22">
        <f t="shared" si="2"/>
        <v>0</v>
      </c>
      <c r="O22" t="e">
        <f>VLOOKUP($A22,'National Results (gha) '!$A$15:$P$181,6,FALSE)*$D22</f>
        <v>#N/A</v>
      </c>
      <c r="P22">
        <f t="shared" si="3"/>
        <v>0</v>
      </c>
      <c r="T22" t="e">
        <f>VLOOKUP($A22,'National Results (gha) '!$A$15:$P$181,7,FALSE)*$D22</f>
        <v>#N/A</v>
      </c>
      <c r="U22">
        <f t="shared" si="4"/>
        <v>0</v>
      </c>
      <c r="Y22" t="e">
        <f>VLOOKUP($A22,'National Results (gha) '!$A$15:$P$181,8,FALSE)*$D22</f>
        <v>#N/A</v>
      </c>
      <c r="Z22">
        <f t="shared" si="5"/>
        <v>0</v>
      </c>
      <c r="AD22" t="e">
        <f>VLOOKUP($A22,'National Results (gha) '!$A$15:$P$181,9,FALSE)*$D22</f>
        <v>#N/A</v>
      </c>
      <c r="AE22">
        <f t="shared" si="6"/>
        <v>0</v>
      </c>
    </row>
    <row r="23" spans="1:31" ht="12.75">
      <c r="A23" t="s">
        <v>195</v>
      </c>
      <c r="B23" t="s">
        <v>188</v>
      </c>
      <c r="C23" t="e">
        <f>VLOOKUP(A23,'National Results (gha) '!$A$15:$B$181,2,FALSE)</f>
        <v>#N/A</v>
      </c>
      <c r="D23">
        <f t="shared" si="0"/>
        <v>0</v>
      </c>
      <c r="E23" t="e">
        <f>VLOOKUP($A23,'National Results (gha) '!$A$15:$P$181,4,FALSE)*$D23</f>
        <v>#N/A</v>
      </c>
      <c r="F23">
        <f t="shared" si="1"/>
        <v>0</v>
      </c>
      <c r="J23" t="e">
        <f>VLOOKUP($A23,'National Results (gha) '!$A$15:$P$181,5,FALSE)*$D23</f>
        <v>#N/A</v>
      </c>
      <c r="K23">
        <f t="shared" si="2"/>
        <v>0</v>
      </c>
      <c r="O23" t="e">
        <f>VLOOKUP($A23,'National Results (gha) '!$A$15:$P$181,6,FALSE)*$D23</f>
        <v>#N/A</v>
      </c>
      <c r="P23">
        <f t="shared" si="3"/>
        <v>0</v>
      </c>
      <c r="T23" t="e">
        <f>VLOOKUP($A23,'National Results (gha) '!$A$15:$P$181,7,FALSE)*$D23</f>
        <v>#N/A</v>
      </c>
      <c r="U23">
        <f t="shared" si="4"/>
        <v>0</v>
      </c>
      <c r="Y23" t="e">
        <f>VLOOKUP($A23,'National Results (gha) '!$A$15:$P$181,8,FALSE)*$D23</f>
        <v>#N/A</v>
      </c>
      <c r="Z23">
        <f t="shared" si="5"/>
        <v>0</v>
      </c>
      <c r="AD23" t="e">
        <f>VLOOKUP($A23,'National Results (gha) '!$A$15:$P$181,9,FALSE)*$D23</f>
        <v>#N/A</v>
      </c>
      <c r="AE23">
        <f t="shared" si="6"/>
        <v>0</v>
      </c>
    </row>
    <row r="24" spans="1:31" ht="12.75">
      <c r="A24" t="s">
        <v>198</v>
      </c>
      <c r="C24" t="e">
        <f>VLOOKUP(A24,'National Results (gha) '!$A$15:$B$181,2,FALSE)</f>
        <v>#N/A</v>
      </c>
      <c r="D24">
        <f t="shared" si="0"/>
        <v>0</v>
      </c>
      <c r="E24" t="e">
        <f>VLOOKUP($A24,'National Results (gha) '!$A$15:$P$181,4,FALSE)*$D24</f>
        <v>#N/A</v>
      </c>
      <c r="F24">
        <f t="shared" si="1"/>
        <v>0</v>
      </c>
      <c r="J24" t="e">
        <f>VLOOKUP($A24,'National Results (gha) '!$A$15:$P$181,5,FALSE)*$D24</f>
        <v>#N/A</v>
      </c>
      <c r="K24">
        <f t="shared" si="2"/>
        <v>0</v>
      </c>
      <c r="O24" t="e">
        <f>VLOOKUP($A24,'National Results (gha) '!$A$15:$P$181,6,FALSE)*$D24</f>
        <v>#N/A</v>
      </c>
      <c r="P24">
        <f t="shared" si="3"/>
        <v>0</v>
      </c>
      <c r="T24" t="e">
        <f>VLOOKUP($A24,'National Results (gha) '!$A$15:$P$181,7,FALSE)*$D24</f>
        <v>#N/A</v>
      </c>
      <c r="U24">
        <f t="shared" si="4"/>
        <v>0</v>
      </c>
      <c r="Y24" t="e">
        <f>VLOOKUP($A24,'National Results (gha) '!$A$15:$P$181,8,FALSE)*$D24</f>
        <v>#N/A</v>
      </c>
      <c r="Z24">
        <f t="shared" si="5"/>
        <v>0</v>
      </c>
      <c r="AD24" t="e">
        <f>VLOOKUP($A24,'National Results (gha) '!$A$15:$P$181,9,FALSE)*$D24</f>
        <v>#N/A</v>
      </c>
      <c r="AE24">
        <f t="shared" si="6"/>
        <v>0</v>
      </c>
    </row>
    <row r="25" spans="1:31" ht="12.75">
      <c r="A25" t="s">
        <v>148</v>
      </c>
      <c r="B25" t="s">
        <v>186</v>
      </c>
      <c r="C25" t="e">
        <f>VLOOKUP(A25,'National Results (gha) '!$A$15:$B$181,2,FALSE)</f>
        <v>#N/A</v>
      </c>
      <c r="D25">
        <f t="shared" si="0"/>
        <v>0</v>
      </c>
      <c r="E25" t="e">
        <f>VLOOKUP($A25,'National Results (gha) '!$A$15:$P$181,4,FALSE)*$D25</f>
        <v>#N/A</v>
      </c>
      <c r="F25">
        <f t="shared" si="1"/>
        <v>0</v>
      </c>
      <c r="J25" t="e">
        <f>VLOOKUP($A25,'National Results (gha) '!$A$15:$P$181,5,FALSE)*$D25</f>
        <v>#N/A</v>
      </c>
      <c r="K25">
        <f t="shared" si="2"/>
        <v>0</v>
      </c>
      <c r="O25" t="e">
        <f>VLOOKUP($A25,'National Results (gha) '!$A$15:$P$181,6,FALSE)*$D25</f>
        <v>#N/A</v>
      </c>
      <c r="P25">
        <f t="shared" si="3"/>
        <v>0</v>
      </c>
      <c r="T25" t="e">
        <f>VLOOKUP($A25,'National Results (gha) '!$A$15:$P$181,7,FALSE)*$D25</f>
        <v>#N/A</v>
      </c>
      <c r="U25">
        <f t="shared" si="4"/>
        <v>0</v>
      </c>
      <c r="Y25" t="e">
        <f>VLOOKUP($A25,'National Results (gha) '!$A$15:$P$181,8,FALSE)*$D25</f>
        <v>#N/A</v>
      </c>
      <c r="Z25">
        <f t="shared" si="5"/>
        <v>0</v>
      </c>
      <c r="AD25" t="e">
        <f>VLOOKUP($A25,'National Results (gha) '!$A$15:$P$181,9,FALSE)*$D25</f>
        <v>#N/A</v>
      </c>
      <c r="AE25">
        <f t="shared" si="6"/>
        <v>0</v>
      </c>
    </row>
    <row r="26" spans="1:31" ht="12.75">
      <c r="A26" t="s">
        <v>200</v>
      </c>
      <c r="B26" t="s">
        <v>185</v>
      </c>
      <c r="C26" t="e">
        <f>VLOOKUP(A26,'National Results (gha) '!$A$15:$B$181,2,FALSE)</f>
        <v>#N/A</v>
      </c>
      <c r="D26">
        <f t="shared" si="0"/>
        <v>0</v>
      </c>
      <c r="E26" t="e">
        <f>VLOOKUP($A26,'National Results (gha) '!$A$15:$P$181,4,FALSE)*$D26</f>
        <v>#N/A</v>
      </c>
      <c r="F26">
        <f t="shared" si="1"/>
        <v>0</v>
      </c>
      <c r="J26" t="e">
        <f>VLOOKUP($A26,'National Results (gha) '!$A$15:$P$181,5,FALSE)*$D26</f>
        <v>#N/A</v>
      </c>
      <c r="K26">
        <f t="shared" si="2"/>
        <v>0</v>
      </c>
      <c r="O26" t="e">
        <f>VLOOKUP($A26,'National Results (gha) '!$A$15:$P$181,6,FALSE)*$D26</f>
        <v>#N/A</v>
      </c>
      <c r="P26">
        <f t="shared" si="3"/>
        <v>0</v>
      </c>
      <c r="T26" t="e">
        <f>VLOOKUP($A26,'National Results (gha) '!$A$15:$P$181,7,FALSE)*$D26</f>
        <v>#N/A</v>
      </c>
      <c r="U26">
        <f t="shared" si="4"/>
        <v>0</v>
      </c>
      <c r="Y26" t="e">
        <f>VLOOKUP($A26,'National Results (gha) '!$A$15:$P$181,8,FALSE)*$D26</f>
        <v>#N/A</v>
      </c>
      <c r="Z26">
        <f t="shared" si="5"/>
        <v>0</v>
      </c>
      <c r="AD26" t="e">
        <f>VLOOKUP($A26,'National Results (gha) '!$A$15:$P$181,9,FALSE)*$D26</f>
        <v>#N/A</v>
      </c>
      <c r="AE26">
        <f t="shared" si="6"/>
        <v>0</v>
      </c>
    </row>
    <row r="27" spans="1:31" ht="12.75">
      <c r="A27" t="s">
        <v>97</v>
      </c>
      <c r="B27" t="s">
        <v>188</v>
      </c>
      <c r="C27">
        <f>VLOOKUP(A27,'National Results (gha) '!$A$15:$B$181,2,FALSE)</f>
        <v>7.641</v>
      </c>
      <c r="D27">
        <f t="shared" si="0"/>
        <v>7.641</v>
      </c>
      <c r="E27">
        <f>VLOOKUP($A27,'National Results (gha) '!$A$15:$P$181,4,FALSE)*$D27</f>
        <v>31.121913465768408</v>
      </c>
      <c r="F27">
        <f t="shared" si="1"/>
        <v>31.121913465768408</v>
      </c>
      <c r="J27">
        <f>VLOOKUP($A27,'National Results (gha) '!$A$15:$P$181,5,FALSE)*$D27</f>
        <v>4.529636476390741</v>
      </c>
      <c r="K27">
        <f t="shared" si="2"/>
        <v>4.529636476390741</v>
      </c>
      <c r="O27">
        <f>VLOOKUP($A27,'National Results (gha) '!$A$15:$P$181,6,FALSE)*$D27</f>
        <v>0.7167041428452312</v>
      </c>
      <c r="P27">
        <f t="shared" si="3"/>
        <v>0.7167041428452312</v>
      </c>
      <c r="T27">
        <f>VLOOKUP($A27,'National Results (gha) '!$A$15:$P$181,7,FALSE)*$D27</f>
        <v>3.0508113185916086</v>
      </c>
      <c r="U27">
        <f t="shared" si="4"/>
        <v>3.0508113185916086</v>
      </c>
      <c r="Y27">
        <f>VLOOKUP($A27,'National Results (gha) '!$A$15:$P$181,8,FALSE)*$D27</f>
        <v>8.820325594149441</v>
      </c>
      <c r="Z27">
        <f t="shared" si="5"/>
        <v>8.820325594149441</v>
      </c>
      <c r="AD27">
        <f>VLOOKUP($A27,'National Results (gha) '!$A$15:$P$181,9,FALSE)*$D27</f>
        <v>13.194875299230334</v>
      </c>
      <c r="AE27">
        <f t="shared" si="6"/>
        <v>13.194875299230334</v>
      </c>
    </row>
    <row r="28" spans="1:31" ht="12.75">
      <c r="A28" t="s">
        <v>70</v>
      </c>
      <c r="B28" t="s">
        <v>186</v>
      </c>
      <c r="C28">
        <f>VLOOKUP(A28,'National Results (gha) '!$A$15:$B$181,2,FALSE)</f>
        <v>49.129</v>
      </c>
      <c r="D28">
        <f t="shared" si="0"/>
        <v>49.129</v>
      </c>
      <c r="E28">
        <f>VLOOKUP($A28,'National Results (gha) '!$A$15:$P$181,4,FALSE)*$D28</f>
        <v>87.84681187977824</v>
      </c>
      <c r="F28">
        <f t="shared" si="1"/>
        <v>87.84681187977824</v>
      </c>
      <c r="J28">
        <f>VLOOKUP($A28,'National Results (gha) '!$A$15:$P$181,5,FALSE)*$D28</f>
        <v>46.761542364513716</v>
      </c>
      <c r="K28">
        <f t="shared" si="2"/>
        <v>46.761542364513716</v>
      </c>
      <c r="O28">
        <f>VLOOKUP($A28,'National Results (gha) '!$A$15:$P$181,6,FALSE)*$D28</f>
        <v>0.3700039367670749</v>
      </c>
      <c r="P28">
        <f t="shared" si="3"/>
        <v>0.3700039367670749</v>
      </c>
      <c r="T28">
        <f>VLOOKUP($A28,'National Results (gha) '!$A$15:$P$181,7,FALSE)*$D28</f>
        <v>16.24486579582948</v>
      </c>
      <c r="U28">
        <f t="shared" si="4"/>
        <v>16.24486579582948</v>
      </c>
      <c r="Y28">
        <f>VLOOKUP($A28,'National Results (gha) '!$A$15:$P$181,8,FALSE)*$D28</f>
        <v>13.840391716289503</v>
      </c>
      <c r="Z28">
        <f t="shared" si="5"/>
        <v>13.840391716289503</v>
      </c>
      <c r="AD28">
        <f>VLOOKUP($A28,'National Results (gha) '!$A$15:$P$181,9,FALSE)*$D28</f>
        <v>4.444538500463541</v>
      </c>
      <c r="AE28">
        <f t="shared" si="6"/>
        <v>4.444538500463541</v>
      </c>
    </row>
    <row r="29" spans="1:31" ht="12.75">
      <c r="A29" t="s">
        <v>165</v>
      </c>
      <c r="B29" t="s">
        <v>186</v>
      </c>
      <c r="C29">
        <f>VLOOKUP(A29,'National Results (gha) '!$A$15:$B$181,2,FALSE)</f>
        <v>7.838</v>
      </c>
      <c r="D29">
        <f t="shared" si="0"/>
        <v>7.838</v>
      </c>
      <c r="E29">
        <f>VLOOKUP($A29,'National Results (gha) '!$A$15:$P$181,4,FALSE)*$D29</f>
        <v>7.087116978427017</v>
      </c>
      <c r="F29">
        <f t="shared" si="1"/>
        <v>7.087116978427017</v>
      </c>
      <c r="J29">
        <f>VLOOKUP($A29,'National Results (gha) '!$A$15:$P$181,5,FALSE)*$D29</f>
        <v>2.3770681600110732</v>
      </c>
      <c r="K29">
        <f t="shared" si="2"/>
        <v>2.3770681600110732</v>
      </c>
      <c r="O29">
        <f>VLOOKUP($A29,'National Results (gha) '!$A$15:$P$181,6,FALSE)*$D29</f>
        <v>0.5364508891184492</v>
      </c>
      <c r="P29">
        <f t="shared" si="3"/>
        <v>0.5364508891184492</v>
      </c>
      <c r="T29">
        <f>VLOOKUP($A29,'National Results (gha) '!$A$15:$P$181,7,FALSE)*$D29</f>
        <v>3.582957553349276</v>
      </c>
      <c r="U29">
        <f t="shared" si="4"/>
        <v>3.582957553349276</v>
      </c>
      <c r="Y29">
        <f>VLOOKUP($A29,'National Results (gha) '!$A$15:$P$181,8,FALSE)*$D29</f>
        <v>0.1149882709670618</v>
      </c>
      <c r="Z29">
        <f t="shared" si="5"/>
        <v>0.1149882709670618</v>
      </c>
      <c r="AD29">
        <f>VLOOKUP($A29,'National Results (gha) '!$A$15:$P$181,9,FALSE)*$D29</f>
        <v>0.16243199012191395</v>
      </c>
      <c r="AE29">
        <f t="shared" si="6"/>
        <v>0.16243199012191395</v>
      </c>
    </row>
    <row r="30" spans="1:31" ht="12.75">
      <c r="A30" t="s">
        <v>26</v>
      </c>
      <c r="B30" t="s">
        <v>187</v>
      </c>
      <c r="C30">
        <f>VLOOKUP(A30,'National Results (gha) '!$A$15:$B$181,2,FALSE)</f>
        <v>18.66</v>
      </c>
      <c r="D30">
        <f t="shared" si="0"/>
        <v>18.66</v>
      </c>
      <c r="E30">
        <f>VLOOKUP($A30,'National Results (gha) '!$A$15:$P$181,4,FALSE)*$D30</f>
        <v>19.481802416959717</v>
      </c>
      <c r="F30">
        <f t="shared" si="1"/>
        <v>19.481802416959717</v>
      </c>
      <c r="J30">
        <f>VLOOKUP($A30,'National Results (gha) '!$A$15:$P$181,5,FALSE)*$D30</f>
        <v>7.870908251569413</v>
      </c>
      <c r="K30">
        <f t="shared" si="2"/>
        <v>7.870908251569413</v>
      </c>
      <c r="O30">
        <f>VLOOKUP($A30,'National Results (gha) '!$A$15:$P$181,6,FALSE)*$D30</f>
        <v>2.2074066308393907</v>
      </c>
      <c r="P30">
        <f t="shared" si="3"/>
        <v>2.2074066308393907</v>
      </c>
      <c r="T30">
        <f>VLOOKUP($A30,'National Results (gha) '!$A$15:$P$181,7,FALSE)*$D30</f>
        <v>5.194674404141195</v>
      </c>
      <c r="U30">
        <f t="shared" si="4"/>
        <v>5.194674404141195</v>
      </c>
      <c r="Y30">
        <f>VLOOKUP($A30,'National Results (gha) '!$A$15:$P$181,8,FALSE)*$D30</f>
        <v>1.1849116797993409</v>
      </c>
      <c r="Z30">
        <f t="shared" si="5"/>
        <v>1.1849116797993409</v>
      </c>
      <c r="AD30">
        <f>VLOOKUP($A30,'National Results (gha) '!$A$15:$P$181,9,FALSE)*$D30</f>
        <v>2.2591677381637103</v>
      </c>
      <c r="AE30">
        <f t="shared" si="6"/>
        <v>2.2591677381637103</v>
      </c>
    </row>
    <row r="31" spans="1:31" ht="12.75">
      <c r="A31" t="s">
        <v>94</v>
      </c>
      <c r="B31" t="s">
        <v>185</v>
      </c>
      <c r="C31">
        <f>VLOOKUP(A31,'National Results (gha) '!$A$15:$B$181,2,FALSE)</f>
        <v>32.945</v>
      </c>
      <c r="D31">
        <f t="shared" si="0"/>
        <v>32.945</v>
      </c>
      <c r="E31">
        <f>VLOOKUP($A31,'National Results (gha) '!$A$15:$P$181,4,FALSE)*$D31</f>
        <v>231.07306902895286</v>
      </c>
      <c r="F31">
        <f t="shared" si="1"/>
        <v>231.07306902895286</v>
      </c>
      <c r="J31">
        <f>VLOOKUP($A31,'National Results (gha) '!$A$15:$P$181,5,FALSE)*$D31</f>
        <v>31.414106311220507</v>
      </c>
      <c r="K31">
        <f t="shared" si="2"/>
        <v>31.414106311220507</v>
      </c>
      <c r="O31">
        <f>VLOOKUP($A31,'National Results (gha) '!$A$15:$P$181,6,FALSE)*$D31</f>
        <v>8.719145107238148</v>
      </c>
      <c r="P31">
        <f t="shared" si="3"/>
        <v>8.719145107238148</v>
      </c>
      <c r="T31">
        <f>VLOOKUP($A31,'National Results (gha) '!$A$15:$P$181,7,FALSE)*$D31</f>
        <v>52.498766838231845</v>
      </c>
      <c r="U31">
        <f t="shared" si="4"/>
        <v>52.498766838231845</v>
      </c>
      <c r="Y31">
        <f>VLOOKUP($A31,'National Results (gha) '!$A$15:$P$181,8,FALSE)*$D31</f>
        <v>3.995109130004746</v>
      </c>
      <c r="Z31">
        <f t="shared" si="5"/>
        <v>3.995109130004746</v>
      </c>
      <c r="AD31">
        <f>VLOOKUP($A31,'National Results (gha) '!$A$15:$P$181,9,FALSE)*$D31</f>
        <v>132.84740340635696</v>
      </c>
      <c r="AE31">
        <f t="shared" si="6"/>
        <v>132.84740340635696</v>
      </c>
    </row>
    <row r="32" spans="1:31" ht="12.75">
      <c r="A32" t="s">
        <v>201</v>
      </c>
      <c r="B32" t="s">
        <v>187</v>
      </c>
      <c r="C32" t="e">
        <f>VLOOKUP(A32,'National Results (gha) '!$A$15:$B$181,2,FALSE)</f>
        <v>#N/A</v>
      </c>
      <c r="D32">
        <f t="shared" si="0"/>
        <v>0</v>
      </c>
      <c r="E32" t="e">
        <f>VLOOKUP($A32,'National Results (gha) '!$A$15:$P$181,4,FALSE)*$D32</f>
        <v>#N/A</v>
      </c>
      <c r="F32">
        <f t="shared" si="1"/>
        <v>0</v>
      </c>
      <c r="J32" t="e">
        <f>VLOOKUP($A32,'National Results (gha) '!$A$15:$P$181,5,FALSE)*$D32</f>
        <v>#N/A</v>
      </c>
      <c r="K32">
        <f t="shared" si="2"/>
        <v>0</v>
      </c>
      <c r="O32" t="e">
        <f>VLOOKUP($A32,'National Results (gha) '!$A$15:$P$181,6,FALSE)*$D32</f>
        <v>#N/A</v>
      </c>
      <c r="P32">
        <f t="shared" si="3"/>
        <v>0</v>
      </c>
      <c r="T32" t="e">
        <f>VLOOKUP($A32,'National Results (gha) '!$A$15:$P$181,7,FALSE)*$D32</f>
        <v>#N/A</v>
      </c>
      <c r="U32">
        <f t="shared" si="4"/>
        <v>0</v>
      </c>
      <c r="Y32" t="e">
        <f>VLOOKUP($A32,'National Results (gha) '!$A$15:$P$181,8,FALSE)*$D32</f>
        <v>#N/A</v>
      </c>
      <c r="Z32">
        <f t="shared" si="5"/>
        <v>0</v>
      </c>
      <c r="AD32" t="e">
        <f>VLOOKUP($A32,'National Results (gha) '!$A$15:$P$181,9,FALSE)*$D32</f>
        <v>#N/A</v>
      </c>
      <c r="AE32">
        <f t="shared" si="6"/>
        <v>0</v>
      </c>
    </row>
    <row r="33" spans="1:31" ht="12.75">
      <c r="A33" t="s">
        <v>202</v>
      </c>
      <c r="B33" t="s">
        <v>185</v>
      </c>
      <c r="C33" t="e">
        <f>VLOOKUP(A33,'National Results (gha) '!$A$15:$B$181,2,FALSE)</f>
        <v>#N/A</v>
      </c>
      <c r="D33">
        <f t="shared" si="0"/>
        <v>0</v>
      </c>
      <c r="E33" t="e">
        <f>VLOOKUP($A33,'National Results (gha) '!$A$15:$P$181,4,FALSE)*$D33</f>
        <v>#N/A</v>
      </c>
      <c r="F33">
        <f t="shared" si="1"/>
        <v>0</v>
      </c>
      <c r="J33" t="e">
        <f>VLOOKUP($A33,'National Results (gha) '!$A$15:$P$181,5,FALSE)*$D33</f>
        <v>#N/A</v>
      </c>
      <c r="K33">
        <f t="shared" si="2"/>
        <v>0</v>
      </c>
      <c r="O33" t="e">
        <f>VLOOKUP($A33,'National Results (gha) '!$A$15:$P$181,6,FALSE)*$D33</f>
        <v>#N/A</v>
      </c>
      <c r="P33">
        <f t="shared" si="3"/>
        <v>0</v>
      </c>
      <c r="T33" t="e">
        <f>VLOOKUP($A33,'National Results (gha) '!$A$15:$P$181,7,FALSE)*$D33</f>
        <v>#N/A</v>
      </c>
      <c r="U33">
        <f t="shared" si="4"/>
        <v>0</v>
      </c>
      <c r="Y33" t="e">
        <f>VLOOKUP($A33,'National Results (gha) '!$A$15:$P$181,8,FALSE)*$D33</f>
        <v>#N/A</v>
      </c>
      <c r="Z33">
        <f t="shared" si="5"/>
        <v>0</v>
      </c>
      <c r="AD33" t="e">
        <f>VLOOKUP($A33,'National Results (gha) '!$A$15:$P$181,9,FALSE)*$D33</f>
        <v>#N/A</v>
      </c>
      <c r="AE33">
        <f t="shared" si="6"/>
        <v>0</v>
      </c>
    </row>
    <row r="34" spans="1:31" ht="12.75">
      <c r="A34" t="s">
        <v>137</v>
      </c>
      <c r="B34" t="s">
        <v>186</v>
      </c>
      <c r="C34">
        <f>VLOOKUP(A34,'National Results (gha) '!$A$15:$B$181,2,FALSE)</f>
        <v>4.257</v>
      </c>
      <c r="D34">
        <f t="shared" si="0"/>
        <v>4.257</v>
      </c>
      <c r="E34">
        <f>VLOOKUP($A34,'National Results (gha) '!$A$15:$P$181,4,FALSE)*$D34</f>
        <v>5.608675476189837</v>
      </c>
      <c r="F34">
        <f t="shared" si="1"/>
        <v>5.608675476189837</v>
      </c>
      <c r="J34">
        <f>VLOOKUP($A34,'National Results (gha) '!$A$15:$P$181,5,FALSE)*$D34</f>
        <v>1.5292513413385516</v>
      </c>
      <c r="K34">
        <f t="shared" si="2"/>
        <v>1.5292513413385516</v>
      </c>
      <c r="O34">
        <f>VLOOKUP($A34,'National Results (gha) '!$A$15:$P$181,6,FALSE)*$D34</f>
        <v>2.5006958781801782</v>
      </c>
      <c r="P34">
        <f t="shared" si="3"/>
        <v>2.5006958781801782</v>
      </c>
      <c r="T34">
        <f>VLOOKUP($A34,'National Results (gha) '!$A$15:$P$181,7,FALSE)*$D34</f>
        <v>1.2941792005727513</v>
      </c>
      <c r="U34">
        <f t="shared" si="4"/>
        <v>1.2941792005727513</v>
      </c>
      <c r="Y34">
        <f>VLOOKUP($A34,'National Results (gha) '!$A$15:$P$181,8,FALSE)*$D34</f>
        <v>0.033636313811292506</v>
      </c>
      <c r="Z34">
        <f t="shared" si="5"/>
        <v>0.033636313811292506</v>
      </c>
      <c r="AD34">
        <f>VLOOKUP($A34,'National Results (gha) '!$A$15:$P$181,9,FALSE)*$D34</f>
        <v>0.08793569719380598</v>
      </c>
      <c r="AE34">
        <f t="shared" si="6"/>
        <v>0.08793569719380598</v>
      </c>
    </row>
    <row r="35" spans="1:31" ht="12.75">
      <c r="A35" t="s">
        <v>75</v>
      </c>
      <c r="B35" t="s">
        <v>187</v>
      </c>
      <c r="C35">
        <f>VLOOKUP(A35,'National Results (gha) '!$A$15:$B$181,2,FALSE)</f>
        <v>19.882</v>
      </c>
      <c r="D35">
        <f t="shared" si="0"/>
        <v>19.882</v>
      </c>
      <c r="E35">
        <f>VLOOKUP($A35,'National Results (gha) '!$A$15:$P$181,4,FALSE)*$D35</f>
        <v>24.14031484432652</v>
      </c>
      <c r="F35">
        <f t="shared" si="1"/>
        <v>24.14031484432652</v>
      </c>
      <c r="J35">
        <f>VLOOKUP($A35,'National Results (gha) '!$A$15:$P$181,5,FALSE)*$D35</f>
        <v>6.817055587545998</v>
      </c>
      <c r="K35">
        <f t="shared" si="2"/>
        <v>6.817055587545998</v>
      </c>
      <c r="O35">
        <f>VLOOKUP($A35,'National Results (gha) '!$A$15:$P$181,6,FALSE)*$D35</f>
        <v>0.5399553430127138</v>
      </c>
      <c r="P35">
        <f t="shared" si="3"/>
        <v>0.5399553430127138</v>
      </c>
      <c r="T35">
        <f>VLOOKUP($A35,'National Results (gha) '!$A$15:$P$181,7,FALSE)*$D35</f>
        <v>3.1191019355753515</v>
      </c>
      <c r="U35">
        <f t="shared" si="4"/>
        <v>3.1191019355753515</v>
      </c>
      <c r="Y35">
        <f>VLOOKUP($A35,'National Results (gha) '!$A$15:$P$181,8,FALSE)*$D35</f>
        <v>5.8996209346997555</v>
      </c>
      <c r="Z35">
        <f t="shared" si="5"/>
        <v>5.8996209346997555</v>
      </c>
      <c r="AD35">
        <f>VLOOKUP($A35,'National Results (gha) '!$A$15:$P$181,9,FALSE)*$D35</f>
        <v>6.52429439083622</v>
      </c>
      <c r="AE35">
        <f t="shared" si="6"/>
        <v>6.52429439083622</v>
      </c>
    </row>
    <row r="36" spans="1:31" ht="12.75">
      <c r="A36" t="s">
        <v>27</v>
      </c>
      <c r="B36" t="s">
        <v>186</v>
      </c>
      <c r="C36">
        <f>VLOOKUP(A36,'National Results (gha) '!$A$15:$B$181,2,FALSE)</f>
        <v>10.623</v>
      </c>
      <c r="D36">
        <f t="shared" si="0"/>
        <v>10.623</v>
      </c>
      <c r="E36">
        <f>VLOOKUP($A36,'National Results (gha) '!$A$15:$P$181,4,FALSE)*$D36</f>
        <v>18.33174518258157</v>
      </c>
      <c r="F36">
        <f t="shared" si="1"/>
        <v>18.33174518258157</v>
      </c>
      <c r="J36">
        <f>VLOOKUP($A36,'National Results (gha) '!$A$15:$P$181,5,FALSE)*$D36</f>
        <v>6.4429135851631765</v>
      </c>
      <c r="K36">
        <f t="shared" si="2"/>
        <v>6.4429135851631765</v>
      </c>
      <c r="O36">
        <f>VLOOKUP($A36,'National Results (gha) '!$A$15:$P$181,6,FALSE)*$D36</f>
        <v>7.724276694166515</v>
      </c>
      <c r="P36">
        <f t="shared" si="3"/>
        <v>7.724276694166515</v>
      </c>
      <c r="T36">
        <f>VLOOKUP($A36,'National Results (gha) '!$A$15:$P$181,7,FALSE)*$D36</f>
        <v>3.0916677248439624</v>
      </c>
      <c r="U36">
        <f t="shared" si="4"/>
        <v>3.0916677248439624</v>
      </c>
      <c r="Y36">
        <f>VLOOKUP($A36,'National Results (gha) '!$A$15:$P$181,8,FALSE)*$D36</f>
        <v>0.11494409926209913</v>
      </c>
      <c r="Z36">
        <f t="shared" si="5"/>
        <v>0.11494409926209913</v>
      </c>
      <c r="AD36">
        <f>VLOOKUP($A36,'National Results (gha) '!$A$15:$P$181,9,FALSE)*$D36</f>
        <v>0.1768442159118241</v>
      </c>
      <c r="AE36">
        <f t="shared" si="6"/>
        <v>0.1768442159118241</v>
      </c>
    </row>
    <row r="37" spans="1:31" ht="12.75">
      <c r="A37" t="s">
        <v>81</v>
      </c>
      <c r="B37" t="s">
        <v>188</v>
      </c>
      <c r="C37">
        <f>VLOOKUP(A37,'National Results (gha) '!$A$15:$B$181,2,FALSE)</f>
        <v>16.636</v>
      </c>
      <c r="D37">
        <f t="shared" si="0"/>
        <v>16.636</v>
      </c>
      <c r="E37">
        <f>VLOOKUP($A37,'National Results (gha) '!$A$15:$P$181,4,FALSE)*$D37</f>
        <v>53.872365733633096</v>
      </c>
      <c r="F37">
        <f t="shared" si="1"/>
        <v>53.872365733633096</v>
      </c>
      <c r="J37">
        <f>VLOOKUP($A37,'National Results (gha) '!$A$15:$P$181,5,FALSE)*$D37</f>
        <v>11.554933975298404</v>
      </c>
      <c r="K37">
        <f t="shared" si="2"/>
        <v>11.554933975298404</v>
      </c>
      <c r="O37">
        <f>VLOOKUP($A37,'National Results (gha) '!$A$15:$P$181,6,FALSE)*$D37</f>
        <v>4.290626616559244</v>
      </c>
      <c r="P37">
        <f t="shared" si="3"/>
        <v>4.290626616559244</v>
      </c>
      <c r="T37">
        <f>VLOOKUP($A37,'National Results (gha) '!$A$15:$P$181,7,FALSE)*$D37</f>
        <v>14.834167754676706</v>
      </c>
      <c r="U37">
        <f t="shared" si="4"/>
        <v>14.834167754676706</v>
      </c>
      <c r="Y37">
        <f>VLOOKUP($A37,'National Results (gha) '!$A$15:$P$181,8,FALSE)*$D37</f>
        <v>4.5506978414938075</v>
      </c>
      <c r="Z37">
        <f t="shared" si="5"/>
        <v>4.5506978414938075</v>
      </c>
      <c r="AD37">
        <f>VLOOKUP($A37,'National Results (gha) '!$A$15:$P$181,9,FALSE)*$D37</f>
        <v>16.991654907673823</v>
      </c>
      <c r="AE37">
        <f t="shared" si="6"/>
        <v>16.991654907673823</v>
      </c>
    </row>
    <row r="38" spans="1:31" ht="12.75">
      <c r="A38" t="s">
        <v>204</v>
      </c>
      <c r="C38" t="e">
        <f>VLOOKUP(A38,'National Results (gha) '!$A$15:$B$181,2,FALSE)</f>
        <v>#N/A</v>
      </c>
      <c r="D38">
        <f t="shared" si="0"/>
        <v>0</v>
      </c>
      <c r="E38" t="e">
        <f>VLOOKUP($A38,'National Results (gha) '!$A$15:$P$181,4,FALSE)*$D38</f>
        <v>#N/A</v>
      </c>
      <c r="F38">
        <f t="shared" si="1"/>
        <v>0</v>
      </c>
      <c r="J38" t="e">
        <f>VLOOKUP($A38,'National Results (gha) '!$A$15:$P$181,5,FALSE)*$D38</f>
        <v>#N/A</v>
      </c>
      <c r="K38">
        <f t="shared" si="2"/>
        <v>0</v>
      </c>
      <c r="O38" t="e">
        <f>VLOOKUP($A38,'National Results (gha) '!$A$15:$P$181,6,FALSE)*$D38</f>
        <v>#N/A</v>
      </c>
      <c r="P38">
        <f t="shared" si="3"/>
        <v>0</v>
      </c>
      <c r="T38" t="e">
        <f>VLOOKUP($A38,'National Results (gha) '!$A$15:$P$181,7,FALSE)*$D38</f>
        <v>#N/A</v>
      </c>
      <c r="U38">
        <f t="shared" si="4"/>
        <v>0</v>
      </c>
      <c r="Y38" t="e">
        <f>VLOOKUP($A38,'National Results (gha) '!$A$15:$P$181,8,FALSE)*$D38</f>
        <v>#N/A</v>
      </c>
      <c r="Z38">
        <f t="shared" si="5"/>
        <v>0</v>
      </c>
      <c r="AD38" t="e">
        <f>VLOOKUP($A38,'National Results (gha) '!$A$15:$P$181,9,FALSE)*$D38</f>
        <v>#N/A</v>
      </c>
      <c r="AE38">
        <f t="shared" si="6"/>
        <v>0</v>
      </c>
    </row>
    <row r="39" spans="1:31" ht="12.75">
      <c r="A39" t="s">
        <v>205</v>
      </c>
      <c r="C39" t="e">
        <f>VLOOKUP(A39,'National Results (gha) '!$A$15:$B$181,2,FALSE)</f>
        <v>#N/A</v>
      </c>
      <c r="D39">
        <f t="shared" si="0"/>
        <v>0</v>
      </c>
      <c r="E39" t="e">
        <f>VLOOKUP($A39,'National Results (gha) '!$A$15:$P$181,4,FALSE)*$D39</f>
        <v>#N/A</v>
      </c>
      <c r="F39">
        <f t="shared" si="1"/>
        <v>0</v>
      </c>
      <c r="J39" t="e">
        <f>VLOOKUP($A39,'National Results (gha) '!$A$15:$P$181,5,FALSE)*$D39</f>
        <v>#N/A</v>
      </c>
      <c r="K39">
        <f t="shared" si="2"/>
        <v>0</v>
      </c>
      <c r="O39" t="e">
        <f>VLOOKUP($A39,'National Results (gha) '!$A$15:$P$181,6,FALSE)*$D39</f>
        <v>#N/A</v>
      </c>
      <c r="P39">
        <f t="shared" si="3"/>
        <v>0</v>
      </c>
      <c r="T39" t="e">
        <f>VLOOKUP($A39,'National Results (gha) '!$A$15:$P$181,7,FALSE)*$D39</f>
        <v>#N/A</v>
      </c>
      <c r="U39">
        <f t="shared" si="4"/>
        <v>0</v>
      </c>
      <c r="Y39" t="e">
        <f>VLOOKUP($A39,'National Results (gha) '!$A$15:$P$181,8,FALSE)*$D39</f>
        <v>#N/A</v>
      </c>
      <c r="Z39">
        <f t="shared" si="5"/>
        <v>0</v>
      </c>
      <c r="AD39" t="e">
        <f>VLOOKUP($A39,'National Results (gha) '!$A$15:$P$181,9,FALSE)*$D39</f>
        <v>#N/A</v>
      </c>
      <c r="AE39">
        <f t="shared" si="6"/>
        <v>0</v>
      </c>
    </row>
    <row r="40" spans="1:31" ht="12.75">
      <c r="A40" t="s">
        <v>82</v>
      </c>
      <c r="B40" t="s">
        <v>187</v>
      </c>
      <c r="C40">
        <f>VLOOKUP(A40,'National Results (gha) '!$A$15:$B$181,2,FALSE)</f>
        <v>44.359</v>
      </c>
      <c r="D40">
        <f t="shared" si="0"/>
        <v>44.359</v>
      </c>
      <c r="E40">
        <f>VLOOKUP($A40,'National Results (gha) '!$A$15:$P$181,4,FALSE)*$D40</f>
        <v>82.92038717486871</v>
      </c>
      <c r="F40">
        <f t="shared" si="1"/>
        <v>82.92038717486871</v>
      </c>
      <c r="J40">
        <f>VLOOKUP($A40,'National Results (gha) '!$A$15:$P$181,5,FALSE)*$D40</f>
        <v>17.224715011184394</v>
      </c>
      <c r="K40">
        <f t="shared" si="2"/>
        <v>17.224715011184394</v>
      </c>
      <c r="O40">
        <f>VLOOKUP($A40,'National Results (gha) '!$A$15:$P$181,6,FALSE)*$D40</f>
        <v>33.23888733005601</v>
      </c>
      <c r="P40">
        <f t="shared" si="3"/>
        <v>33.23888733005601</v>
      </c>
      <c r="T40">
        <f>VLOOKUP($A40,'National Results (gha) '!$A$15:$P$181,7,FALSE)*$D40</f>
        <v>6.068115733332328</v>
      </c>
      <c r="U40">
        <f t="shared" si="4"/>
        <v>6.068115733332328</v>
      </c>
      <c r="Y40">
        <f>VLOOKUP($A40,'National Results (gha) '!$A$15:$P$181,8,FALSE)*$D40</f>
        <v>1.2924503737220916</v>
      </c>
      <c r="Z40">
        <f t="shared" si="5"/>
        <v>1.2924503737220916</v>
      </c>
      <c r="AD40">
        <f>VLOOKUP($A40,'National Results (gha) '!$A$15:$P$181,9,FALSE)*$D40</f>
        <v>20.07523282684331</v>
      </c>
      <c r="AE40">
        <f t="shared" si="6"/>
        <v>20.07523282684331</v>
      </c>
    </row>
    <row r="41" spans="1:31" ht="12.75">
      <c r="A41" t="s">
        <v>206</v>
      </c>
      <c r="B41" t="s">
        <v>186</v>
      </c>
      <c r="C41" t="e">
        <f>VLOOKUP(A41,'National Results (gha) '!$A$15:$B$181,2,FALSE)</f>
        <v>#N/A</v>
      </c>
      <c r="D41">
        <f t="shared" si="0"/>
        <v>0</v>
      </c>
      <c r="E41" t="e">
        <f>VLOOKUP($A41,'National Results (gha) '!$A$15:$P$181,4,FALSE)*$D41</f>
        <v>#N/A</v>
      </c>
      <c r="F41">
        <f t="shared" si="1"/>
        <v>0</v>
      </c>
      <c r="J41" t="e">
        <f>VLOOKUP($A41,'National Results (gha) '!$A$15:$P$181,5,FALSE)*$D41</f>
        <v>#N/A</v>
      </c>
      <c r="K41">
        <f t="shared" si="2"/>
        <v>0</v>
      </c>
      <c r="O41" t="e">
        <f>VLOOKUP($A41,'National Results (gha) '!$A$15:$P$181,6,FALSE)*$D41</f>
        <v>#N/A</v>
      </c>
      <c r="P41">
        <f t="shared" si="3"/>
        <v>0</v>
      </c>
      <c r="T41" t="e">
        <f>VLOOKUP($A41,'National Results (gha) '!$A$15:$P$181,7,FALSE)*$D41</f>
        <v>#N/A</v>
      </c>
      <c r="U41">
        <f t="shared" si="4"/>
        <v>0</v>
      </c>
      <c r="Y41" t="e">
        <f>VLOOKUP($A41,'National Results (gha) '!$A$15:$P$181,8,FALSE)*$D41</f>
        <v>#N/A</v>
      </c>
      <c r="Z41">
        <f t="shared" si="5"/>
        <v>0</v>
      </c>
      <c r="AD41" t="e">
        <f>VLOOKUP($A41,'National Results (gha) '!$A$15:$P$181,9,FALSE)*$D41</f>
        <v>#N/A</v>
      </c>
      <c r="AE41">
        <f t="shared" si="6"/>
        <v>0</v>
      </c>
    </row>
    <row r="42" spans="1:31" ht="12.75">
      <c r="A42" t="s">
        <v>28</v>
      </c>
      <c r="B42" t="s">
        <v>187</v>
      </c>
      <c r="C42">
        <f>VLOOKUP(A42,'National Results (gha) '!$A$15:$B$181,2,FALSE)</f>
        <v>3.551</v>
      </c>
      <c r="D42">
        <f t="shared" si="0"/>
        <v>3.551</v>
      </c>
      <c r="E42">
        <f>VLOOKUP($A42,'National Results (gha) '!$A$15:$P$181,4,FALSE)*$D42</f>
        <v>3.425794421366016</v>
      </c>
      <c r="F42">
        <f t="shared" si="1"/>
        <v>3.425794421366016</v>
      </c>
      <c r="J42">
        <f>VLOOKUP($A42,'National Results (gha) '!$A$15:$P$181,5,FALSE)*$D42</f>
        <v>0.9224223829613439</v>
      </c>
      <c r="K42">
        <f t="shared" si="2"/>
        <v>0.9224223829613439</v>
      </c>
      <c r="O42">
        <f>VLOOKUP($A42,'National Results (gha) '!$A$15:$P$181,6,FALSE)*$D42</f>
        <v>0.1916557953401189</v>
      </c>
      <c r="P42">
        <f t="shared" si="3"/>
        <v>0.1916557953401189</v>
      </c>
      <c r="T42">
        <f>VLOOKUP($A42,'National Results (gha) '!$A$15:$P$181,7,FALSE)*$D42</f>
        <v>1.6526600527595692</v>
      </c>
      <c r="U42">
        <f t="shared" si="4"/>
        <v>1.6526600527595692</v>
      </c>
      <c r="Y42">
        <f>VLOOKUP($A42,'National Results (gha) '!$A$15:$P$181,8,FALSE)*$D42</f>
        <v>0.339174885207106</v>
      </c>
      <c r="Z42">
        <f t="shared" si="5"/>
        <v>0.339174885207106</v>
      </c>
      <c r="AD42">
        <f>VLOOKUP($A42,'National Results (gha) '!$A$15:$P$181,9,FALSE)*$D42</f>
        <v>0.19638534894266518</v>
      </c>
      <c r="AE42">
        <f t="shared" si="6"/>
        <v>0.19638534894266518</v>
      </c>
    </row>
    <row r="43" spans="1:31" ht="12.75">
      <c r="A43" t="s">
        <v>207</v>
      </c>
      <c r="C43" t="e">
        <f>VLOOKUP(A43,'National Results (gha) '!$A$15:$B$181,2,FALSE)</f>
        <v>#N/A</v>
      </c>
      <c r="D43">
        <f t="shared" si="0"/>
        <v>0</v>
      </c>
      <c r="E43" t="e">
        <f>VLOOKUP($A43,'National Results (gha) '!$A$15:$P$181,4,FALSE)*$D43</f>
        <v>#N/A</v>
      </c>
      <c r="F43">
        <f t="shared" si="1"/>
        <v>0</v>
      </c>
      <c r="J43" t="e">
        <f>VLOOKUP($A43,'National Results (gha) '!$A$15:$P$181,5,FALSE)*$D43</f>
        <v>#N/A</v>
      </c>
      <c r="K43">
        <f t="shared" si="2"/>
        <v>0</v>
      </c>
      <c r="O43" t="e">
        <f>VLOOKUP($A43,'National Results (gha) '!$A$15:$P$181,6,FALSE)*$D43</f>
        <v>#N/A</v>
      </c>
      <c r="P43">
        <f t="shared" si="3"/>
        <v>0</v>
      </c>
      <c r="T43" t="e">
        <f>VLOOKUP($A43,'National Results (gha) '!$A$15:$P$181,7,FALSE)*$D43</f>
        <v>#N/A</v>
      </c>
      <c r="U43">
        <f t="shared" si="4"/>
        <v>0</v>
      </c>
      <c r="Y43" t="e">
        <f>VLOOKUP($A43,'National Results (gha) '!$A$15:$P$181,8,FALSE)*$D43</f>
        <v>#N/A</v>
      </c>
      <c r="Z43">
        <f t="shared" si="5"/>
        <v>0</v>
      </c>
      <c r="AD43" t="e">
        <f>VLOOKUP($A43,'National Results (gha) '!$A$15:$P$181,9,FALSE)*$D43</f>
        <v>#N/A</v>
      </c>
      <c r="AE43">
        <f t="shared" si="6"/>
        <v>0</v>
      </c>
    </row>
    <row r="44" spans="1:31" ht="12.75">
      <c r="A44" t="s">
        <v>83</v>
      </c>
      <c r="B44" t="s">
        <v>188</v>
      </c>
      <c r="C44">
        <f>VLOOKUP(A44,'National Results (gha) '!$A$15:$B$181,2,FALSE)</f>
        <v>4.459</v>
      </c>
      <c r="D44">
        <f t="shared" si="0"/>
        <v>4.459</v>
      </c>
      <c r="E44">
        <f>VLOOKUP($A44,'National Results (gha) '!$A$15:$P$181,4,FALSE)*$D44</f>
        <v>11.974849981616993</v>
      </c>
      <c r="F44">
        <f t="shared" si="1"/>
        <v>11.974849981616993</v>
      </c>
      <c r="J44">
        <f>VLOOKUP($A44,'National Results (gha) '!$A$15:$P$181,5,FALSE)*$D44</f>
        <v>2.3106309440178205</v>
      </c>
      <c r="K44">
        <f t="shared" si="2"/>
        <v>2.3106309440178205</v>
      </c>
      <c r="O44">
        <f>VLOOKUP($A44,'National Results (gha) '!$A$15:$P$181,6,FALSE)*$D44</f>
        <v>1.4152168917260979</v>
      </c>
      <c r="P44">
        <f t="shared" si="3"/>
        <v>1.4152168917260979</v>
      </c>
      <c r="T44">
        <f>VLOOKUP($A44,'National Results (gha) '!$A$15:$P$181,7,FALSE)*$D44</f>
        <v>3.354814264243851</v>
      </c>
      <c r="U44">
        <f t="shared" si="4"/>
        <v>3.354814264243851</v>
      </c>
      <c r="Y44">
        <f>VLOOKUP($A44,'National Results (gha) '!$A$15:$P$181,8,FALSE)*$D44</f>
        <v>0.24619474686214599</v>
      </c>
      <c r="Z44">
        <f t="shared" si="5"/>
        <v>0.24619474686214599</v>
      </c>
      <c r="AD44">
        <f>VLOOKUP($A44,'National Results (gha) '!$A$15:$P$181,9,FALSE)*$D44</f>
        <v>4.081308034315918</v>
      </c>
      <c r="AE44">
        <f t="shared" si="6"/>
        <v>4.081308034315918</v>
      </c>
    </row>
    <row r="45" spans="1:31" ht="12.75">
      <c r="A45" t="s">
        <v>84</v>
      </c>
      <c r="B45" t="s">
        <v>188</v>
      </c>
      <c r="C45">
        <f>VLOOKUP(A45,'National Results (gha) '!$A$15:$B$181,2,FALSE)</f>
        <v>11.204</v>
      </c>
      <c r="D45">
        <f t="shared" si="0"/>
        <v>11.204</v>
      </c>
      <c r="E45">
        <f>VLOOKUP($A45,'National Results (gha) '!$A$15:$P$181,4,FALSE)*$D45</f>
        <v>20.753606783153646</v>
      </c>
      <c r="F45">
        <f t="shared" si="1"/>
        <v>20.753606783153646</v>
      </c>
      <c r="J45">
        <f>VLOOKUP($A45,'National Results (gha) '!$A$15:$P$181,5,FALSE)*$D45</f>
        <v>7.124638316103506</v>
      </c>
      <c r="K45">
        <f t="shared" si="2"/>
        <v>7.124638316103506</v>
      </c>
      <c r="O45">
        <f>VLOOKUP($A45,'National Results (gha) '!$A$15:$P$181,6,FALSE)*$D45</f>
        <v>1.4863629435440497</v>
      </c>
      <c r="P45">
        <f t="shared" si="3"/>
        <v>1.4863629435440497</v>
      </c>
      <c r="T45">
        <f>VLOOKUP($A45,'National Results (gha) '!$A$15:$P$181,7,FALSE)*$D45</f>
        <v>1.278780467139985</v>
      </c>
      <c r="U45">
        <f t="shared" si="4"/>
        <v>1.278780467139985</v>
      </c>
      <c r="Y45">
        <f>VLOOKUP($A45,'National Results (gha) '!$A$15:$P$181,8,FALSE)*$D45</f>
        <v>2.041459171553576</v>
      </c>
      <c r="Z45">
        <f t="shared" si="5"/>
        <v>2.041459171553576</v>
      </c>
      <c r="AD45">
        <f>VLOOKUP($A45,'National Results (gha) '!$A$15:$P$181,9,FALSE)*$D45</f>
        <v>8.547016528919945</v>
      </c>
      <c r="AE45">
        <f t="shared" si="6"/>
        <v>8.547016528919945</v>
      </c>
    </row>
    <row r="46" spans="1:31" ht="12.75">
      <c r="A46" t="s">
        <v>208</v>
      </c>
      <c r="B46" t="s">
        <v>185</v>
      </c>
      <c r="C46" t="e">
        <f>VLOOKUP(A46,'National Results (gha) '!$A$15:$B$181,2,FALSE)</f>
        <v>#N/A</v>
      </c>
      <c r="D46">
        <f t="shared" si="0"/>
        <v>0</v>
      </c>
      <c r="E46" t="e">
        <f>VLOOKUP($A46,'National Results (gha) '!$A$15:$P$181,4,FALSE)*$D46</f>
        <v>#N/A</v>
      </c>
      <c r="F46">
        <f t="shared" si="1"/>
        <v>0</v>
      </c>
      <c r="J46" t="e">
        <f>VLOOKUP($A46,'National Results (gha) '!$A$15:$P$181,5,FALSE)*$D46</f>
        <v>#N/A</v>
      </c>
      <c r="K46">
        <f t="shared" si="2"/>
        <v>0</v>
      </c>
      <c r="O46" t="e">
        <f>VLOOKUP($A46,'National Results (gha) '!$A$15:$P$181,6,FALSE)*$D46</f>
        <v>#N/A</v>
      </c>
      <c r="P46">
        <f t="shared" si="3"/>
        <v>0</v>
      </c>
      <c r="T46" t="e">
        <f>VLOOKUP($A46,'National Results (gha) '!$A$15:$P$181,7,FALSE)*$D46</f>
        <v>#N/A</v>
      </c>
      <c r="U46">
        <f t="shared" si="4"/>
        <v>0</v>
      </c>
      <c r="Y46" t="e">
        <f>VLOOKUP($A46,'National Results (gha) '!$A$15:$P$181,8,FALSE)*$D46</f>
        <v>#N/A</v>
      </c>
      <c r="Z46">
        <f t="shared" si="5"/>
        <v>0</v>
      </c>
      <c r="AD46" t="e">
        <f>VLOOKUP($A46,'National Results (gha) '!$A$15:$P$181,9,FALSE)*$D46</f>
        <v>#N/A</v>
      </c>
      <c r="AE46">
        <f t="shared" si="6"/>
        <v>0</v>
      </c>
    </row>
    <row r="47" spans="1:31" ht="12.75">
      <c r="A47" t="s">
        <v>209</v>
      </c>
      <c r="C47" t="e">
        <f>VLOOKUP(A47,'National Results (gha) '!$A$15:$B$181,2,FALSE)</f>
        <v>#N/A</v>
      </c>
      <c r="D47">
        <f t="shared" si="0"/>
        <v>0</v>
      </c>
      <c r="E47" t="e">
        <f>VLOOKUP($A47,'National Results (gha) '!$A$15:$P$181,4,FALSE)*$D47</f>
        <v>#N/A</v>
      </c>
      <c r="F47">
        <f t="shared" si="1"/>
        <v>0</v>
      </c>
      <c r="J47" t="e">
        <f>VLOOKUP($A47,'National Results (gha) '!$A$15:$P$181,5,FALSE)*$D47</f>
        <v>#N/A</v>
      </c>
      <c r="K47">
        <f t="shared" si="2"/>
        <v>0</v>
      </c>
      <c r="O47" t="e">
        <f>VLOOKUP($A47,'National Results (gha) '!$A$15:$P$181,6,FALSE)*$D47</f>
        <v>#N/A</v>
      </c>
      <c r="P47">
        <f t="shared" si="3"/>
        <v>0</v>
      </c>
      <c r="T47" t="e">
        <f>VLOOKUP($A47,'National Results (gha) '!$A$15:$P$181,7,FALSE)*$D47</f>
        <v>#N/A</v>
      </c>
      <c r="U47">
        <f t="shared" si="4"/>
        <v>0</v>
      </c>
      <c r="Y47" t="e">
        <f>VLOOKUP($A47,'National Results (gha) '!$A$15:$P$181,8,FALSE)*$D47</f>
        <v>#N/A</v>
      </c>
      <c r="Z47">
        <f t="shared" si="5"/>
        <v>0</v>
      </c>
      <c r="AD47" t="e">
        <f>VLOOKUP($A47,'National Results (gha) '!$A$15:$P$181,9,FALSE)*$D47</f>
        <v>#N/A</v>
      </c>
      <c r="AE47">
        <f t="shared" si="6"/>
        <v>0</v>
      </c>
    </row>
    <row r="48" spans="1:31" ht="12.75">
      <c r="A48" t="s">
        <v>52</v>
      </c>
      <c r="B48" t="s">
        <v>187</v>
      </c>
      <c r="C48">
        <f>VLOOKUP(A48,'National Results (gha) '!$A$15:$B$181,2,FALSE)</f>
        <v>8.632</v>
      </c>
      <c r="D48">
        <f t="shared" si="0"/>
        <v>8.632</v>
      </c>
      <c r="E48">
        <f>VLOOKUP($A48,'National Results (gha) '!$A$15:$P$181,4,FALSE)*$D48</f>
        <v>16.14310127323474</v>
      </c>
      <c r="F48">
        <f t="shared" si="1"/>
        <v>16.14310127323474</v>
      </c>
      <c r="J48">
        <f>VLOOKUP($A48,'National Results (gha) '!$A$15:$P$181,5,FALSE)*$D48</f>
        <v>4.55850714170236</v>
      </c>
      <c r="K48">
        <f t="shared" si="2"/>
        <v>4.55850714170236</v>
      </c>
      <c r="O48">
        <f>VLOOKUP($A48,'National Results (gha) '!$A$15:$P$181,6,FALSE)*$D48</f>
        <v>2.219039063761547</v>
      </c>
      <c r="P48">
        <f t="shared" si="3"/>
        <v>2.219039063761547</v>
      </c>
      <c r="T48">
        <f>VLOOKUP($A48,'National Results (gha) '!$A$15:$P$181,7,FALSE)*$D48</f>
        <v>0.8215458754127731</v>
      </c>
      <c r="U48">
        <f t="shared" si="4"/>
        <v>0.8215458754127731</v>
      </c>
      <c r="Y48">
        <f>VLOOKUP($A48,'National Results (gha) '!$A$15:$P$181,8,FALSE)*$D48</f>
        <v>0.06960435129290747</v>
      </c>
      <c r="Z48">
        <f t="shared" si="5"/>
        <v>0.06960435129290747</v>
      </c>
      <c r="AD48">
        <f>VLOOKUP($A48,'National Results (gha) '!$A$15:$P$181,9,FALSE)*$D48</f>
        <v>8.061836234599186</v>
      </c>
      <c r="AE48">
        <f t="shared" si="6"/>
        <v>8.061836234599186</v>
      </c>
    </row>
    <row r="49" spans="1:31" ht="12.75">
      <c r="A49" t="s">
        <v>23</v>
      </c>
      <c r="B49" t="s">
        <v>186</v>
      </c>
      <c r="C49">
        <f>VLOOKUP(A49,'National Results (gha) '!$A$15:$B$181,2,FALSE)</f>
        <v>8.393</v>
      </c>
      <c r="D49">
        <f t="shared" si="0"/>
        <v>8.393</v>
      </c>
      <c r="E49">
        <f>VLOOKUP($A49,'National Results (gha) '!$A$15:$P$181,4,FALSE)*$D49</f>
        <v>10.31022252546691</v>
      </c>
      <c r="F49">
        <f t="shared" si="1"/>
        <v>10.31022252546691</v>
      </c>
      <c r="J49">
        <f>VLOOKUP($A49,'National Results (gha) '!$A$15:$P$181,5,FALSE)*$D49</f>
        <v>4.7836267101352625</v>
      </c>
      <c r="K49">
        <f t="shared" si="2"/>
        <v>4.7836267101352625</v>
      </c>
      <c r="O49">
        <f>VLOOKUP($A49,'National Results (gha) '!$A$15:$P$181,6,FALSE)*$D49</f>
        <v>0.4112782245776733</v>
      </c>
      <c r="P49">
        <f t="shared" si="3"/>
        <v>0.4112782245776733</v>
      </c>
      <c r="T49">
        <f>VLOOKUP($A49,'National Results (gha) '!$A$15:$P$181,7,FALSE)*$D49</f>
        <v>2.6363369939009598</v>
      </c>
      <c r="U49">
        <f t="shared" si="4"/>
        <v>2.6363369939009598</v>
      </c>
      <c r="Y49">
        <f>VLOOKUP($A49,'National Results (gha) '!$A$15:$P$181,8,FALSE)*$D49</f>
        <v>0.48192795241294994</v>
      </c>
      <c r="Z49">
        <f t="shared" si="5"/>
        <v>0.48192795241294994</v>
      </c>
      <c r="AD49">
        <f>VLOOKUP($A49,'National Results (gha) '!$A$15:$P$181,9,FALSE)*$D49</f>
        <v>1.6989323605172915</v>
      </c>
      <c r="AE49">
        <f t="shared" si="6"/>
        <v>1.6989323605172915</v>
      </c>
    </row>
    <row r="50" spans="1:31" ht="12.75">
      <c r="A50" t="s">
        <v>99</v>
      </c>
      <c r="B50" t="s">
        <v>185</v>
      </c>
      <c r="C50">
        <f>VLOOKUP(A50,'National Results (gha) '!$A$15:$B$181,2,FALSE)</f>
        <v>5.445</v>
      </c>
      <c r="D50">
        <f t="shared" si="0"/>
        <v>5.445</v>
      </c>
      <c r="E50">
        <f>VLOOKUP($A50,'National Results (gha) '!$A$15:$P$181,4,FALSE)*$D50</f>
        <v>44.97713219029658</v>
      </c>
      <c r="F50">
        <f t="shared" si="1"/>
        <v>44.97713219029658</v>
      </c>
      <c r="J50">
        <f>VLOOKUP($A50,'National Results (gha) '!$A$15:$P$181,5,FALSE)*$D50</f>
        <v>14.111701431542828</v>
      </c>
      <c r="K50">
        <f t="shared" si="2"/>
        <v>14.111701431542828</v>
      </c>
      <c r="O50">
        <f>VLOOKUP($A50,'National Results (gha) '!$A$15:$P$181,6,FALSE)*$D50</f>
        <v>2.5831967798090205</v>
      </c>
      <c r="P50">
        <f t="shared" si="3"/>
        <v>2.5831967798090205</v>
      </c>
      <c r="T50">
        <f>VLOOKUP($A50,'National Results (gha) '!$A$15:$P$181,7,FALSE)*$D50</f>
        <v>2.8863290802860604</v>
      </c>
      <c r="U50">
        <f t="shared" si="4"/>
        <v>2.8863290802860604</v>
      </c>
      <c r="Y50">
        <f>VLOOKUP($A50,'National Results (gha) '!$A$15:$P$181,8,FALSE)*$D50</f>
        <v>5.053276544199929</v>
      </c>
      <c r="Z50">
        <f t="shared" si="5"/>
        <v>5.053276544199929</v>
      </c>
      <c r="AD50">
        <f>VLOOKUP($A50,'National Results (gha) '!$A$15:$P$181,9,FALSE)*$D50</f>
        <v>18.880947975582284</v>
      </c>
      <c r="AE50">
        <f t="shared" si="6"/>
        <v>18.880947975582284</v>
      </c>
    </row>
    <row r="51" spans="1:31" ht="12.75">
      <c r="A51" t="s">
        <v>210</v>
      </c>
      <c r="B51" t="s">
        <v>188</v>
      </c>
      <c r="C51" t="e">
        <f>VLOOKUP(A51,'National Results (gha) '!$A$15:$B$181,2,FALSE)</f>
        <v>#N/A</v>
      </c>
      <c r="D51">
        <f t="shared" si="0"/>
        <v>0</v>
      </c>
      <c r="E51" t="e">
        <f>VLOOKUP($A51,'National Results (gha) '!$A$15:$P$181,4,FALSE)*$D51</f>
        <v>#N/A</v>
      </c>
      <c r="F51">
        <f t="shared" si="1"/>
        <v>0</v>
      </c>
      <c r="J51" t="e">
        <f>VLOOKUP($A51,'National Results (gha) '!$A$15:$P$181,5,FALSE)*$D51</f>
        <v>#N/A</v>
      </c>
      <c r="K51">
        <f t="shared" si="2"/>
        <v>0</v>
      </c>
      <c r="O51" t="e">
        <f>VLOOKUP($A51,'National Results (gha) '!$A$15:$P$181,6,FALSE)*$D51</f>
        <v>#N/A</v>
      </c>
      <c r="P51">
        <f t="shared" si="3"/>
        <v>0</v>
      </c>
      <c r="T51" t="e">
        <f>VLOOKUP($A51,'National Results (gha) '!$A$15:$P$181,7,FALSE)*$D51</f>
        <v>#N/A</v>
      </c>
      <c r="U51">
        <f t="shared" si="4"/>
        <v>0</v>
      </c>
      <c r="Y51" t="e">
        <f>VLOOKUP($A51,'National Results (gha) '!$A$15:$P$181,8,FALSE)*$D51</f>
        <v>#N/A</v>
      </c>
      <c r="Z51">
        <f t="shared" si="5"/>
        <v>0</v>
      </c>
      <c r="AD51" t="e">
        <f>VLOOKUP($A51,'National Results (gha) '!$A$15:$P$181,9,FALSE)*$D51</f>
        <v>#N/A</v>
      </c>
      <c r="AE51">
        <f t="shared" si="6"/>
        <v>0</v>
      </c>
    </row>
    <row r="52" spans="1:31" ht="12.75">
      <c r="A52" t="s">
        <v>85</v>
      </c>
      <c r="B52" t="s">
        <v>187</v>
      </c>
      <c r="C52">
        <f>VLOOKUP(A52,'National Results (gha) '!$A$15:$B$181,2,FALSE)</f>
        <v>9.814</v>
      </c>
      <c r="D52">
        <f t="shared" si="0"/>
        <v>9.814</v>
      </c>
      <c r="E52">
        <f>VLOOKUP($A52,'National Results (gha) '!$A$15:$P$181,4,FALSE)*$D52</f>
        <v>14.458686675078082</v>
      </c>
      <c r="F52">
        <f t="shared" si="1"/>
        <v>14.458686675078082</v>
      </c>
      <c r="J52">
        <f>VLOOKUP($A52,'National Results (gha) '!$A$15:$P$181,5,FALSE)*$D52</f>
        <v>4.214519999337633</v>
      </c>
      <c r="K52">
        <f t="shared" si="2"/>
        <v>4.214519999337633</v>
      </c>
      <c r="O52">
        <f>VLOOKUP($A52,'National Results (gha) '!$A$15:$P$181,6,FALSE)*$D52</f>
        <v>1.2232198696119114</v>
      </c>
      <c r="P52">
        <f t="shared" si="3"/>
        <v>1.2232198696119114</v>
      </c>
      <c r="T52">
        <f>VLOOKUP($A52,'National Results (gha) '!$A$15:$P$181,7,FALSE)*$D52</f>
        <v>1.036498153973331</v>
      </c>
      <c r="U52">
        <f t="shared" si="4"/>
        <v>1.036498153973331</v>
      </c>
      <c r="Y52">
        <f>VLOOKUP($A52,'National Results (gha) '!$A$15:$P$181,8,FALSE)*$D52</f>
        <v>0.5970773253202453</v>
      </c>
      <c r="Z52">
        <f t="shared" si="5"/>
        <v>0.5970773253202453</v>
      </c>
      <c r="AD52">
        <f>VLOOKUP($A52,'National Results (gha) '!$A$15:$P$181,9,FALSE)*$D52</f>
        <v>7.029886270252317</v>
      </c>
      <c r="AE52">
        <f t="shared" si="6"/>
        <v>7.029886270252317</v>
      </c>
    </row>
    <row r="53" spans="1:31" ht="12.75">
      <c r="A53" t="s">
        <v>116</v>
      </c>
      <c r="B53" t="s">
        <v>188</v>
      </c>
      <c r="C53">
        <f>VLOOKUP(A53,'National Results (gha) '!$A$15:$B$181,2,FALSE)</f>
        <v>9.724</v>
      </c>
      <c r="D53">
        <f t="shared" si="0"/>
        <v>9.724</v>
      </c>
      <c r="E53">
        <f>VLOOKUP($A53,'National Results (gha) '!$A$15:$P$181,4,FALSE)*$D53</f>
        <v>36.967520959891324</v>
      </c>
      <c r="F53">
        <f t="shared" si="1"/>
        <v>36.967520959891324</v>
      </c>
      <c r="J53">
        <f>VLOOKUP($A53,'National Results (gha) '!$A$15:$P$181,5,FALSE)*$D53</f>
        <v>12.869667421972709</v>
      </c>
      <c r="K53">
        <f t="shared" si="2"/>
        <v>12.869667421972709</v>
      </c>
      <c r="O53">
        <f>VLOOKUP($A53,'National Results (gha) '!$A$15:$P$181,6,FALSE)*$D53</f>
        <v>0.10692930300756703</v>
      </c>
      <c r="P53">
        <f t="shared" si="3"/>
        <v>0.10692930300756703</v>
      </c>
      <c r="T53">
        <f>VLOOKUP($A53,'National Results (gha) '!$A$15:$P$181,7,FALSE)*$D53</f>
        <v>4.075529915277525</v>
      </c>
      <c r="U53">
        <f t="shared" si="4"/>
        <v>4.075529915277525</v>
      </c>
      <c r="Y53">
        <f>VLOOKUP($A53,'National Results (gha) '!$A$15:$P$181,8,FALSE)*$D53</f>
        <v>1.2171889628030772</v>
      </c>
      <c r="Z53">
        <f t="shared" si="5"/>
        <v>1.2171889628030772</v>
      </c>
      <c r="AD53">
        <f>VLOOKUP($A53,'National Results (gha) '!$A$15:$P$181,9,FALSE)*$D53</f>
        <v>17.951307092975636</v>
      </c>
      <c r="AE53">
        <f t="shared" si="6"/>
        <v>17.951307092975636</v>
      </c>
    </row>
    <row r="54" spans="1:31" ht="12.75">
      <c r="A54" t="s">
        <v>128</v>
      </c>
      <c r="B54" t="s">
        <v>187</v>
      </c>
      <c r="C54">
        <f>VLOOKUP(A54,'National Results (gha) '!$A$15:$B$181,2,FALSE)</f>
        <v>13.342</v>
      </c>
      <c r="D54">
        <f t="shared" si="0"/>
        <v>13.342</v>
      </c>
      <c r="E54">
        <f>VLOOKUP($A54,'National Results (gha) '!$A$15:$P$181,4,FALSE)*$D54</f>
        <v>25.15508998975475</v>
      </c>
      <c r="F54">
        <f t="shared" si="1"/>
        <v>25.15508998975475</v>
      </c>
      <c r="J54">
        <f>VLOOKUP($A54,'National Results (gha) '!$A$15:$P$181,5,FALSE)*$D54</f>
        <v>5.743436107427366</v>
      </c>
      <c r="K54">
        <f t="shared" si="2"/>
        <v>5.743436107427366</v>
      </c>
      <c r="O54">
        <f>VLOOKUP($A54,'National Results (gha) '!$A$15:$P$181,6,FALSE)*$D54</f>
        <v>4.759099522766435</v>
      </c>
      <c r="P54">
        <f t="shared" si="3"/>
        <v>4.759099522766435</v>
      </c>
      <c r="T54">
        <f>VLOOKUP($A54,'National Results (gha) '!$A$15:$P$181,7,FALSE)*$D54</f>
        <v>3.429797504730699</v>
      </c>
      <c r="U54">
        <f t="shared" si="4"/>
        <v>3.429797504730699</v>
      </c>
      <c r="Y54">
        <f>VLOOKUP($A54,'National Results (gha) '!$A$15:$P$181,8,FALSE)*$D54</f>
        <v>1.3913101835746113</v>
      </c>
      <c r="Z54">
        <f t="shared" si="5"/>
        <v>1.3913101835746113</v>
      </c>
      <c r="AD54">
        <f>VLOOKUP($A54,'National Results (gha) '!$A$15:$P$181,9,FALSE)*$D54</f>
        <v>8.846070574820656</v>
      </c>
      <c r="AE54">
        <f t="shared" si="6"/>
        <v>8.846070574820656</v>
      </c>
    </row>
    <row r="55" spans="1:31" ht="12.75">
      <c r="A55" t="s">
        <v>29</v>
      </c>
      <c r="B55" t="s">
        <v>187</v>
      </c>
      <c r="C55">
        <f>VLOOKUP(A55,'National Results (gha) '!$A$15:$B$181,2,FALSE)</f>
        <v>80.061</v>
      </c>
      <c r="D55">
        <f t="shared" si="0"/>
        <v>80.061</v>
      </c>
      <c r="E55">
        <f>VLOOKUP($A55,'National Results (gha) '!$A$15:$P$181,4,FALSE)*$D55</f>
        <v>132.86585281960163</v>
      </c>
      <c r="F55">
        <f t="shared" si="1"/>
        <v>132.86585281960163</v>
      </c>
      <c r="J55">
        <f>VLOOKUP($A55,'National Results (gha) '!$A$15:$P$181,5,FALSE)*$D55</f>
        <v>50.49191184970013</v>
      </c>
      <c r="K55">
        <f t="shared" si="2"/>
        <v>50.49191184970013</v>
      </c>
      <c r="O55">
        <f>VLOOKUP($A55,'National Results (gha) '!$A$15:$P$181,6,FALSE)*$D55</f>
        <v>4.564762431362634</v>
      </c>
      <c r="P55">
        <f t="shared" si="3"/>
        <v>4.564762431362634</v>
      </c>
      <c r="T55">
        <f>VLOOKUP($A55,'National Results (gha) '!$A$15:$P$181,7,FALSE)*$D55</f>
        <v>11.017203709951234</v>
      </c>
      <c r="U55">
        <f t="shared" si="4"/>
        <v>11.017203709951234</v>
      </c>
      <c r="Y55">
        <f>VLOOKUP($A55,'National Results (gha) '!$A$15:$P$181,8,FALSE)*$D55</f>
        <v>3.932009380100037</v>
      </c>
      <c r="Z55">
        <f t="shared" si="5"/>
        <v>3.932009380100037</v>
      </c>
      <c r="AD55">
        <f>VLOOKUP($A55,'National Results (gha) '!$A$15:$P$181,9,FALSE)*$D55</f>
        <v>49.45357427391738</v>
      </c>
      <c r="AE55">
        <f t="shared" si="6"/>
        <v>49.45357427391738</v>
      </c>
    </row>
    <row r="56" spans="1:31" ht="12.75">
      <c r="A56" t="s">
        <v>166</v>
      </c>
      <c r="B56" t="s">
        <v>187</v>
      </c>
      <c r="C56">
        <f>VLOOKUP(A56,'National Results (gha) '!$A$15:$B$181,2,FALSE)</f>
        <v>6.107</v>
      </c>
      <c r="D56">
        <f t="shared" si="0"/>
        <v>6.107</v>
      </c>
      <c r="E56">
        <f>VLOOKUP($A56,'National Results (gha) '!$A$15:$P$181,4,FALSE)*$D56</f>
        <v>12.41123476604016</v>
      </c>
      <c r="F56">
        <f t="shared" si="1"/>
        <v>12.41123476604016</v>
      </c>
      <c r="J56">
        <f>VLOOKUP($A56,'National Results (gha) '!$A$15:$P$181,5,FALSE)*$D56</f>
        <v>3.504907856781458</v>
      </c>
      <c r="K56">
        <f t="shared" si="2"/>
        <v>3.504907856781458</v>
      </c>
      <c r="O56">
        <f>VLOOKUP($A56,'National Results (gha) '!$A$15:$P$181,6,FALSE)*$D56</f>
        <v>1.215114574167359</v>
      </c>
      <c r="P56">
        <f t="shared" si="3"/>
        <v>1.215114574167359</v>
      </c>
      <c r="T56">
        <f>VLOOKUP($A56,'National Results (gha) '!$A$15:$P$181,7,FALSE)*$D56</f>
        <v>2.5188971143981496</v>
      </c>
      <c r="U56">
        <f t="shared" si="4"/>
        <v>2.5188971143981496</v>
      </c>
      <c r="Y56">
        <f>VLOOKUP($A56,'National Results (gha) '!$A$15:$P$181,8,FALSE)*$D56</f>
        <v>0.972553002132631</v>
      </c>
      <c r="Z56">
        <f t="shared" si="5"/>
        <v>0.972553002132631</v>
      </c>
      <c r="AD56">
        <f>VLOOKUP($A56,'National Results (gha) '!$A$15:$P$181,9,FALSE)*$D56</f>
        <v>3.9124592828839675</v>
      </c>
      <c r="AE56">
        <f t="shared" si="6"/>
        <v>3.9124592828839675</v>
      </c>
    </row>
    <row r="57" spans="1:31" ht="12.75">
      <c r="A57" t="s">
        <v>211</v>
      </c>
      <c r="B57" t="s">
        <v>185</v>
      </c>
      <c r="C57" t="e">
        <f>VLOOKUP(A57,'National Results (gha) '!$A$15:$B$181,2,FALSE)</f>
        <v>#N/A</v>
      </c>
      <c r="D57">
        <f t="shared" si="0"/>
        <v>0</v>
      </c>
      <c r="E57" t="e">
        <f>VLOOKUP($A57,'National Results (gha) '!$A$15:$P$181,4,FALSE)*$D57</f>
        <v>#N/A</v>
      </c>
      <c r="F57">
        <f t="shared" si="1"/>
        <v>0</v>
      </c>
      <c r="J57" t="e">
        <f>VLOOKUP($A57,'National Results (gha) '!$A$15:$P$181,5,FALSE)*$D57</f>
        <v>#N/A</v>
      </c>
      <c r="K57">
        <f t="shared" si="2"/>
        <v>0</v>
      </c>
      <c r="O57" t="e">
        <f>VLOOKUP($A57,'National Results (gha) '!$A$15:$P$181,6,FALSE)*$D57</f>
        <v>#N/A</v>
      </c>
      <c r="P57">
        <f t="shared" si="3"/>
        <v>0</v>
      </c>
      <c r="T57" t="e">
        <f>VLOOKUP($A57,'National Results (gha) '!$A$15:$P$181,7,FALSE)*$D57</f>
        <v>#N/A</v>
      </c>
      <c r="U57">
        <f t="shared" si="4"/>
        <v>0</v>
      </c>
      <c r="Y57" t="e">
        <f>VLOOKUP($A57,'National Results (gha) '!$A$15:$P$181,8,FALSE)*$D57</f>
        <v>#N/A</v>
      </c>
      <c r="Z57">
        <f t="shared" si="5"/>
        <v>0</v>
      </c>
      <c r="AD57" t="e">
        <f>VLOOKUP($A57,'National Results (gha) '!$A$15:$P$181,9,FALSE)*$D57</f>
        <v>#N/A</v>
      </c>
      <c r="AE57">
        <f t="shared" si="6"/>
        <v>0</v>
      </c>
    </row>
    <row r="58" spans="1:31" ht="12.75">
      <c r="A58" t="s">
        <v>212</v>
      </c>
      <c r="C58" t="e">
        <f>VLOOKUP(A58,'National Results (gha) '!$A$15:$B$181,2,FALSE)</f>
        <v>#N/A</v>
      </c>
      <c r="D58">
        <f t="shared" si="0"/>
        <v>0</v>
      </c>
      <c r="E58" t="e">
        <f>VLOOKUP($A58,'National Results (gha) '!$A$15:$P$181,4,FALSE)*$D58</f>
        <v>#N/A</v>
      </c>
      <c r="F58">
        <f t="shared" si="1"/>
        <v>0</v>
      </c>
      <c r="J58" t="e">
        <f>VLOOKUP($A58,'National Results (gha) '!$A$15:$P$181,5,FALSE)*$D58</f>
        <v>#N/A</v>
      </c>
      <c r="K58">
        <f t="shared" si="2"/>
        <v>0</v>
      </c>
      <c r="O58" t="e">
        <f>VLOOKUP($A58,'National Results (gha) '!$A$15:$P$181,6,FALSE)*$D58</f>
        <v>#N/A</v>
      </c>
      <c r="P58">
        <f t="shared" si="3"/>
        <v>0</v>
      </c>
      <c r="T58" t="e">
        <f>VLOOKUP($A58,'National Results (gha) '!$A$15:$P$181,7,FALSE)*$D58</f>
        <v>#N/A</v>
      </c>
      <c r="U58">
        <f t="shared" si="4"/>
        <v>0</v>
      </c>
      <c r="Y58" t="e">
        <f>VLOOKUP($A58,'National Results (gha) '!$A$15:$P$181,8,FALSE)*$D58</f>
        <v>#N/A</v>
      </c>
      <c r="Z58">
        <f t="shared" si="5"/>
        <v>0</v>
      </c>
      <c r="AD58" t="e">
        <f>VLOOKUP($A58,'National Results (gha) '!$A$15:$P$181,9,FALSE)*$D58</f>
        <v>#N/A</v>
      </c>
      <c r="AE58">
        <f t="shared" si="6"/>
        <v>0</v>
      </c>
    </row>
    <row r="59" spans="1:31" ht="12.75">
      <c r="A59" t="s">
        <v>100</v>
      </c>
      <c r="B59" t="s">
        <v>185</v>
      </c>
      <c r="C59">
        <f>VLOOKUP(A59,'National Results (gha) '!$A$15:$B$181,2,FALSE)</f>
        <v>1.343</v>
      </c>
      <c r="D59">
        <f t="shared" si="0"/>
        <v>1.343</v>
      </c>
      <c r="E59">
        <f>VLOOKUP($A59,'National Results (gha) '!$A$15:$P$181,4,FALSE)*$D59</f>
        <v>10.584085504286959</v>
      </c>
      <c r="F59">
        <f t="shared" si="1"/>
        <v>10.584085504286959</v>
      </c>
      <c r="J59">
        <f>VLOOKUP($A59,'National Results (gha) '!$A$15:$P$181,5,FALSE)*$D59</f>
        <v>1.3797409807625733</v>
      </c>
      <c r="K59">
        <f t="shared" si="2"/>
        <v>1.3797409807625733</v>
      </c>
      <c r="O59">
        <f>VLOOKUP($A59,'National Results (gha) '!$A$15:$P$181,6,FALSE)*$D59</f>
        <v>0</v>
      </c>
      <c r="P59">
        <f t="shared" si="3"/>
        <v>0</v>
      </c>
      <c r="T59">
        <f>VLOOKUP($A59,'National Results (gha) '!$A$15:$P$181,7,FALSE)*$D59</f>
        <v>2.7011593192791175</v>
      </c>
      <c r="U59">
        <f t="shared" si="4"/>
        <v>2.7011593192791175</v>
      </c>
      <c r="Y59">
        <f>VLOOKUP($A59,'National Results (gha) '!$A$15:$P$181,8,FALSE)*$D59</f>
        <v>1.8093187740611458</v>
      </c>
      <c r="Z59">
        <f t="shared" si="5"/>
        <v>1.8093187740611458</v>
      </c>
      <c r="AD59">
        <f>VLOOKUP($A59,'National Results (gha) '!$A$15:$P$181,9,FALSE)*$D59</f>
        <v>4.437718903623552</v>
      </c>
      <c r="AE59">
        <f t="shared" si="6"/>
        <v>4.437718903623552</v>
      </c>
    </row>
    <row r="60" spans="1:31" ht="12.75">
      <c r="A60" t="s">
        <v>214</v>
      </c>
      <c r="C60" t="e">
        <f>VLOOKUP(A60,'National Results (gha) '!$A$15:$B$181,2,FALSE)</f>
        <v>#N/A</v>
      </c>
      <c r="D60">
        <f t="shared" si="0"/>
        <v>0</v>
      </c>
      <c r="E60" t="e">
        <f>VLOOKUP($A60,'National Results (gha) '!$A$15:$P$181,4,FALSE)*$D60</f>
        <v>#N/A</v>
      </c>
      <c r="F60">
        <f t="shared" si="1"/>
        <v>0</v>
      </c>
      <c r="J60" t="e">
        <f>VLOOKUP($A60,'National Results (gha) '!$A$15:$P$181,5,FALSE)*$D60</f>
        <v>#N/A</v>
      </c>
      <c r="K60">
        <f t="shared" si="2"/>
        <v>0</v>
      </c>
      <c r="O60" t="e">
        <f>VLOOKUP($A60,'National Results (gha) '!$A$15:$P$181,6,FALSE)*$D60</f>
        <v>#N/A</v>
      </c>
      <c r="P60">
        <f t="shared" si="3"/>
        <v>0</v>
      </c>
      <c r="T60" t="e">
        <f>VLOOKUP($A60,'National Results (gha) '!$A$15:$P$181,7,FALSE)*$D60</f>
        <v>#N/A</v>
      </c>
      <c r="U60">
        <f t="shared" si="4"/>
        <v>0</v>
      </c>
      <c r="Y60" t="e">
        <f>VLOOKUP($A60,'National Results (gha) '!$A$15:$P$181,8,FALSE)*$D60</f>
        <v>#N/A</v>
      </c>
      <c r="Z60">
        <f t="shared" si="5"/>
        <v>0</v>
      </c>
      <c r="AD60" t="e">
        <f>VLOOKUP($A60,'National Results (gha) '!$A$15:$P$181,9,FALSE)*$D60</f>
        <v>#N/A</v>
      </c>
      <c r="AE60">
        <f t="shared" si="6"/>
        <v>0</v>
      </c>
    </row>
    <row r="61" spans="1:31" ht="12.75">
      <c r="A61" t="s">
        <v>213</v>
      </c>
      <c r="C61" t="e">
        <f>VLOOKUP(A61,'National Results (gha) '!$A$15:$B$181,2,FALSE)</f>
        <v>#N/A</v>
      </c>
      <c r="D61">
        <f t="shared" si="0"/>
        <v>0</v>
      </c>
      <c r="E61" t="e">
        <f>VLOOKUP($A61,'National Results (gha) '!$A$15:$P$181,4,FALSE)*$D61</f>
        <v>#N/A</v>
      </c>
      <c r="F61">
        <f t="shared" si="1"/>
        <v>0</v>
      </c>
      <c r="J61" t="e">
        <f>VLOOKUP($A61,'National Results (gha) '!$A$15:$P$181,5,FALSE)*$D61</f>
        <v>#N/A</v>
      </c>
      <c r="K61">
        <f t="shared" si="2"/>
        <v>0</v>
      </c>
      <c r="O61" t="e">
        <f>VLOOKUP($A61,'National Results (gha) '!$A$15:$P$181,6,FALSE)*$D61</f>
        <v>#N/A</v>
      </c>
      <c r="P61">
        <f t="shared" si="3"/>
        <v>0</v>
      </c>
      <c r="T61" t="e">
        <f>VLOOKUP($A61,'National Results (gha) '!$A$15:$P$181,7,FALSE)*$D61</f>
        <v>#N/A</v>
      </c>
      <c r="U61">
        <f t="shared" si="4"/>
        <v>0</v>
      </c>
      <c r="Y61" t="e">
        <f>VLOOKUP($A61,'National Results (gha) '!$A$15:$P$181,8,FALSE)*$D61</f>
        <v>#N/A</v>
      </c>
      <c r="Z61">
        <f t="shared" si="5"/>
        <v>0</v>
      </c>
      <c r="AD61" t="e">
        <f>VLOOKUP($A61,'National Results (gha) '!$A$15:$P$181,9,FALSE)*$D61</f>
        <v>#N/A</v>
      </c>
      <c r="AE61">
        <f t="shared" si="6"/>
        <v>0</v>
      </c>
    </row>
    <row r="62" spans="1:31" ht="12.75">
      <c r="A62" t="s">
        <v>140</v>
      </c>
      <c r="B62" t="s">
        <v>188</v>
      </c>
      <c r="C62" t="e">
        <f>VLOOKUP(A62,'National Results (gha) '!$A$15:$B$181,2,FALSE)</f>
        <v>#N/A</v>
      </c>
      <c r="D62">
        <f t="shared" si="0"/>
        <v>0</v>
      </c>
      <c r="E62" t="e">
        <f>VLOOKUP($A62,'National Results (gha) '!$A$15:$P$181,4,FALSE)*$D62</f>
        <v>#N/A</v>
      </c>
      <c r="F62">
        <f t="shared" si="1"/>
        <v>0</v>
      </c>
      <c r="J62" t="e">
        <f>VLOOKUP($A62,'National Results (gha) '!$A$15:$P$181,5,FALSE)*$D62</f>
        <v>#N/A</v>
      </c>
      <c r="K62">
        <f t="shared" si="2"/>
        <v>0</v>
      </c>
      <c r="O62" t="e">
        <f>VLOOKUP($A62,'National Results (gha) '!$A$15:$P$181,6,FALSE)*$D62</f>
        <v>#N/A</v>
      </c>
      <c r="P62">
        <f t="shared" si="3"/>
        <v>0</v>
      </c>
      <c r="T62" t="e">
        <f>VLOOKUP($A62,'National Results (gha) '!$A$15:$P$181,7,FALSE)*$D62</f>
        <v>#N/A</v>
      </c>
      <c r="U62">
        <f t="shared" si="4"/>
        <v>0</v>
      </c>
      <c r="Y62" t="e">
        <f>VLOOKUP($A62,'National Results (gha) '!$A$15:$P$181,8,FALSE)*$D62</f>
        <v>#N/A</v>
      </c>
      <c r="Z62">
        <f t="shared" si="5"/>
        <v>0</v>
      </c>
      <c r="AD62" t="e">
        <f>VLOOKUP($A62,'National Results (gha) '!$A$15:$P$181,9,FALSE)*$D62</f>
        <v>#N/A</v>
      </c>
      <c r="AE62">
        <f t="shared" si="6"/>
        <v>0</v>
      </c>
    </row>
    <row r="63" spans="1:31" ht="12.75">
      <c r="A63" t="s">
        <v>130</v>
      </c>
      <c r="B63" t="s">
        <v>185</v>
      </c>
      <c r="C63">
        <f>VLOOKUP(A63,'National Results (gha) '!$A$15:$B$181,2,FALSE)</f>
        <v>5.283</v>
      </c>
      <c r="D63">
        <f t="shared" si="0"/>
        <v>5.283</v>
      </c>
      <c r="E63">
        <f>VLOOKUP($A63,'National Results (gha) '!$A$15:$P$181,4,FALSE)*$D63</f>
        <v>32.54079946285327</v>
      </c>
      <c r="F63">
        <f t="shared" si="1"/>
        <v>32.54079946285327</v>
      </c>
      <c r="J63">
        <f>VLOOKUP($A63,'National Results (gha) '!$A$15:$P$181,5,FALSE)*$D63</f>
        <v>6.128360529700181</v>
      </c>
      <c r="K63">
        <f t="shared" si="2"/>
        <v>6.128360529700181</v>
      </c>
      <c r="O63">
        <f>VLOOKUP($A63,'National Results (gha) '!$A$15:$P$181,6,FALSE)*$D63</f>
        <v>0.526098010628686</v>
      </c>
      <c r="P63">
        <f t="shared" si="3"/>
        <v>0.526098010628686</v>
      </c>
      <c r="T63">
        <f>VLOOKUP($A63,'National Results (gha) '!$A$15:$P$181,7,FALSE)*$D63</f>
        <v>0.5612597937637127</v>
      </c>
      <c r="U63">
        <f t="shared" si="4"/>
        <v>0.5612597937637127</v>
      </c>
      <c r="Y63">
        <f>VLOOKUP($A63,'National Results (gha) '!$A$15:$P$181,8,FALSE)*$D63</f>
        <v>1.9633127728170725</v>
      </c>
      <c r="Z63">
        <f t="shared" si="5"/>
        <v>1.9633127728170725</v>
      </c>
      <c r="AD63">
        <f>VLOOKUP($A63,'National Results (gha) '!$A$15:$P$181,9,FALSE)*$D63</f>
        <v>22.780985254925607</v>
      </c>
      <c r="AE63">
        <f t="shared" si="6"/>
        <v>22.780985254925607</v>
      </c>
    </row>
    <row r="64" spans="1:31" ht="12.75">
      <c r="A64" t="s">
        <v>101</v>
      </c>
      <c r="B64" t="s">
        <v>185</v>
      </c>
      <c r="C64">
        <f>VLOOKUP(A64,'National Results (gha) '!$A$15:$B$181,2,FALSE)</f>
        <v>61.714</v>
      </c>
      <c r="D64">
        <f t="shared" si="0"/>
        <v>61.714</v>
      </c>
      <c r="E64">
        <f>VLOOKUP($A64,'National Results (gha) '!$A$15:$P$181,4,FALSE)*$D64</f>
        <v>309.42373573226365</v>
      </c>
      <c r="F64">
        <f t="shared" si="1"/>
        <v>309.42373573226365</v>
      </c>
      <c r="J64">
        <f>VLOOKUP($A64,'National Results (gha) '!$A$15:$P$181,5,FALSE)*$D64</f>
        <v>67.90314391935098</v>
      </c>
      <c r="K64">
        <f t="shared" si="2"/>
        <v>67.90314391935098</v>
      </c>
      <c r="O64">
        <f>VLOOKUP($A64,'National Results (gha) '!$A$15:$P$181,6,FALSE)*$D64</f>
        <v>16.45310770648408</v>
      </c>
      <c r="P64">
        <f t="shared" si="3"/>
        <v>16.45310770648408</v>
      </c>
      <c r="T64">
        <f>VLOOKUP($A64,'National Results (gha) '!$A$15:$P$181,7,FALSE)*$D64</f>
        <v>40.22977905080448</v>
      </c>
      <c r="U64">
        <f t="shared" si="4"/>
        <v>40.22977905080448</v>
      </c>
      <c r="Y64">
        <f>VLOOKUP($A64,'National Results (gha) '!$A$15:$P$181,8,FALSE)*$D64</f>
        <v>14.759430204483525</v>
      </c>
      <c r="Z64">
        <f t="shared" si="5"/>
        <v>14.759430204483525</v>
      </c>
      <c r="AD64">
        <f>VLOOKUP($A64,'National Results (gha) '!$A$15:$P$181,9,FALSE)*$D64</f>
        <v>155.15369014475283</v>
      </c>
      <c r="AE64">
        <f t="shared" si="6"/>
        <v>155.15369014475283</v>
      </c>
    </row>
    <row r="65" spans="1:31" ht="12.75">
      <c r="A65" t="s">
        <v>215</v>
      </c>
      <c r="C65" t="e">
        <f>VLOOKUP(A65,'National Results (gha) '!$A$15:$B$181,2,FALSE)</f>
        <v>#N/A</v>
      </c>
      <c r="D65">
        <f t="shared" si="0"/>
        <v>0</v>
      </c>
      <c r="E65" t="e">
        <f>VLOOKUP($A65,'National Results (gha) '!$A$15:$P$181,4,FALSE)*$D65</f>
        <v>#N/A</v>
      </c>
      <c r="F65">
        <f t="shared" si="1"/>
        <v>0</v>
      </c>
      <c r="J65" t="e">
        <f>VLOOKUP($A65,'National Results (gha) '!$A$15:$P$181,5,FALSE)*$D65</f>
        <v>#N/A</v>
      </c>
      <c r="K65">
        <f t="shared" si="2"/>
        <v>0</v>
      </c>
      <c r="O65" t="e">
        <f>VLOOKUP($A65,'National Results (gha) '!$A$15:$P$181,6,FALSE)*$D65</f>
        <v>#N/A</v>
      </c>
      <c r="P65">
        <f t="shared" si="3"/>
        <v>0</v>
      </c>
      <c r="T65" t="e">
        <f>VLOOKUP($A65,'National Results (gha) '!$A$15:$P$181,7,FALSE)*$D65</f>
        <v>#N/A</v>
      </c>
      <c r="U65">
        <f t="shared" si="4"/>
        <v>0</v>
      </c>
      <c r="Y65" t="e">
        <f>VLOOKUP($A65,'National Results (gha) '!$A$15:$P$181,8,FALSE)*$D65</f>
        <v>#N/A</v>
      </c>
      <c r="Z65">
        <f t="shared" si="5"/>
        <v>0</v>
      </c>
      <c r="AD65" t="e">
        <f>VLOOKUP($A65,'National Results (gha) '!$A$15:$P$181,9,FALSE)*$D65</f>
        <v>#N/A</v>
      </c>
      <c r="AE65">
        <f t="shared" si="6"/>
        <v>0</v>
      </c>
    </row>
    <row r="66" spans="1:31" ht="12.75">
      <c r="A66" t="s">
        <v>216</v>
      </c>
      <c r="B66" t="s">
        <v>185</v>
      </c>
      <c r="C66" t="e">
        <f>VLOOKUP(A66,'National Results (gha) '!$A$15:$B$181,2,FALSE)</f>
        <v>#N/A</v>
      </c>
      <c r="D66">
        <f t="shared" si="0"/>
        <v>0</v>
      </c>
      <c r="E66" t="e">
        <f>VLOOKUP($A66,'National Results (gha) '!$A$15:$P$181,4,FALSE)*$D66</f>
        <v>#N/A</v>
      </c>
      <c r="F66">
        <f t="shared" si="1"/>
        <v>0</v>
      </c>
      <c r="J66" t="e">
        <f>VLOOKUP($A66,'National Results (gha) '!$A$15:$P$181,5,FALSE)*$D66</f>
        <v>#N/A</v>
      </c>
      <c r="K66">
        <f t="shared" si="2"/>
        <v>0</v>
      </c>
      <c r="O66" t="e">
        <f>VLOOKUP($A66,'National Results (gha) '!$A$15:$P$181,6,FALSE)*$D66</f>
        <v>#N/A</v>
      </c>
      <c r="P66">
        <f t="shared" si="3"/>
        <v>0</v>
      </c>
      <c r="T66" t="e">
        <f>VLOOKUP($A66,'National Results (gha) '!$A$15:$P$181,7,FALSE)*$D66</f>
        <v>#N/A</v>
      </c>
      <c r="U66">
        <f t="shared" si="4"/>
        <v>0</v>
      </c>
      <c r="Y66" t="e">
        <f>VLOOKUP($A66,'National Results (gha) '!$A$15:$P$181,8,FALSE)*$D66</f>
        <v>#N/A</v>
      </c>
      <c r="Z66">
        <f t="shared" si="5"/>
        <v>0</v>
      </c>
      <c r="AD66" t="e">
        <f>VLOOKUP($A66,'National Results (gha) '!$A$15:$P$181,9,FALSE)*$D66</f>
        <v>#N/A</v>
      </c>
      <c r="AE66">
        <f t="shared" si="6"/>
        <v>0</v>
      </c>
    </row>
    <row r="67" spans="1:31" ht="12.75">
      <c r="A67" t="s">
        <v>139</v>
      </c>
      <c r="B67" t="s">
        <v>187</v>
      </c>
      <c r="C67" t="e">
        <f>VLOOKUP(A67,'National Results (gha) '!$A$15:$B$181,2,FALSE)</f>
        <v>#N/A</v>
      </c>
      <c r="D67">
        <f aca="true" t="shared" si="7" ref="D67:D130">IF(ISNUMBER(C67),C67,0)</f>
        <v>0</v>
      </c>
      <c r="E67" t="e">
        <f>VLOOKUP($A67,'National Results (gha) '!$A$15:$P$181,4,FALSE)*$D67</f>
        <v>#N/A</v>
      </c>
      <c r="F67">
        <f aca="true" t="shared" si="8" ref="F67:F130">IF(ISNUMBER(E67),E67,0)</f>
        <v>0</v>
      </c>
      <c r="J67" t="e">
        <f>VLOOKUP($A67,'National Results (gha) '!$A$15:$P$181,5,FALSE)*$D67</f>
        <v>#N/A</v>
      </c>
      <c r="K67">
        <f aca="true" t="shared" si="9" ref="K67:K130">IF(ISNUMBER(J67),J67,0)</f>
        <v>0</v>
      </c>
      <c r="O67" t="e">
        <f>VLOOKUP($A67,'National Results (gha) '!$A$15:$P$181,6,FALSE)*$D67</f>
        <v>#N/A</v>
      </c>
      <c r="P67">
        <f aca="true" t="shared" si="10" ref="P67:P130">IF(ISNUMBER(O67),O67,0)</f>
        <v>0</v>
      </c>
      <c r="T67" t="e">
        <f>VLOOKUP($A67,'National Results (gha) '!$A$15:$P$181,7,FALSE)*$D67</f>
        <v>#N/A</v>
      </c>
      <c r="U67">
        <f aca="true" t="shared" si="11" ref="U67:U130">IF(ISNUMBER(T67),T67,0)</f>
        <v>0</v>
      </c>
      <c r="Y67" t="e">
        <f>VLOOKUP($A67,'National Results (gha) '!$A$15:$P$181,8,FALSE)*$D67</f>
        <v>#N/A</v>
      </c>
      <c r="Z67">
        <f aca="true" t="shared" si="12" ref="Z67:Z130">IF(ISNUMBER(Y67),Y67,0)</f>
        <v>0</v>
      </c>
      <c r="AD67" t="e">
        <f>VLOOKUP($A67,'National Results (gha) '!$A$15:$P$181,9,FALSE)*$D67</f>
        <v>#N/A</v>
      </c>
      <c r="AE67">
        <f aca="true" t="shared" si="13" ref="AE67:AE130">IF(ISNUMBER(AD67),AD67,0)</f>
        <v>0</v>
      </c>
    </row>
    <row r="68" spans="1:31" ht="12.75">
      <c r="A68" t="s">
        <v>268</v>
      </c>
      <c r="B68" t="s">
        <v>187</v>
      </c>
      <c r="C68">
        <f>VLOOKUP(A68,'National Results (gha) '!$A$15:$B$181,2,FALSE)</f>
        <v>4.358</v>
      </c>
      <c r="D68">
        <f t="shared" si="7"/>
        <v>4.358</v>
      </c>
      <c r="E68">
        <f>VLOOKUP($A68,'National Results (gha) '!$A$15:$P$181,4,FALSE)*$D68</f>
        <v>7.93451532430853</v>
      </c>
      <c r="F68">
        <f t="shared" si="8"/>
        <v>7.93451532430853</v>
      </c>
      <c r="J68">
        <f>VLOOKUP($A68,'National Results (gha) '!$A$15:$P$181,5,FALSE)*$D68</f>
        <v>2.718911899271929</v>
      </c>
      <c r="K68">
        <f t="shared" si="9"/>
        <v>2.718911899271929</v>
      </c>
      <c r="O68">
        <f>VLOOKUP($A68,'National Results (gha) '!$A$15:$P$181,6,FALSE)*$D68</f>
        <v>1.221441276589648</v>
      </c>
      <c r="P68">
        <f t="shared" si="10"/>
        <v>1.221441276589648</v>
      </c>
      <c r="T68">
        <f>VLOOKUP($A68,'National Results (gha) '!$A$15:$P$181,7,FALSE)*$D68</f>
        <v>0.4945086667007158</v>
      </c>
      <c r="U68">
        <f t="shared" si="11"/>
        <v>0.4945086667007158</v>
      </c>
      <c r="Y68">
        <f>VLOOKUP($A68,'National Results (gha) '!$A$15:$P$181,8,FALSE)*$D68</f>
        <v>1.0527044545895794</v>
      </c>
      <c r="Z68">
        <f t="shared" si="12"/>
        <v>1.0527044545895794</v>
      </c>
      <c r="AD68">
        <f>VLOOKUP($A68,'National Results (gha) '!$A$15:$P$181,9,FALSE)*$D68</f>
        <v>2.2479944592039405</v>
      </c>
      <c r="AE68">
        <f t="shared" si="13"/>
        <v>2.2479944592039405</v>
      </c>
    </row>
    <row r="69" spans="1:31" ht="12.75">
      <c r="A69" t="s">
        <v>167</v>
      </c>
      <c r="B69" t="s">
        <v>188</v>
      </c>
      <c r="C69">
        <f>VLOOKUP(A69,'National Results (gha) '!$A$15:$B$181,2,FALSE)</f>
        <v>1.422</v>
      </c>
      <c r="D69">
        <f t="shared" si="7"/>
        <v>1.422</v>
      </c>
      <c r="E69">
        <f>VLOOKUP($A69,'National Results (gha) '!$A$15:$P$181,4,FALSE)*$D69</f>
        <v>2.0077796863937096</v>
      </c>
      <c r="F69">
        <f t="shared" si="8"/>
        <v>2.0077796863937096</v>
      </c>
      <c r="J69">
        <f>VLOOKUP($A69,'National Results (gha) '!$A$15:$P$181,5,FALSE)*$D69</f>
        <v>0.6758516828747249</v>
      </c>
      <c r="K69">
        <f t="shared" si="9"/>
        <v>0.6758516828747249</v>
      </c>
      <c r="O69">
        <f>VLOOKUP($A69,'National Results (gha) '!$A$15:$P$181,6,FALSE)*$D69</f>
        <v>0.16721170933164886</v>
      </c>
      <c r="P69">
        <f t="shared" si="10"/>
        <v>0.16721170933164886</v>
      </c>
      <c r="T69">
        <f>VLOOKUP($A69,'National Results (gha) '!$A$15:$P$181,7,FALSE)*$D69</f>
        <v>0.9039191568314825</v>
      </c>
      <c r="U69">
        <f t="shared" si="11"/>
        <v>0.9039191568314825</v>
      </c>
      <c r="Y69">
        <f>VLOOKUP($A69,'National Results (gha) '!$A$15:$P$181,8,FALSE)*$D69</f>
        <v>0.21783015035798725</v>
      </c>
      <c r="Z69">
        <f t="shared" si="12"/>
        <v>0.21783015035798725</v>
      </c>
      <c r="AD69">
        <f>VLOOKUP($A69,'National Results (gha) '!$A$15:$P$181,9,FALSE)*$D69</f>
        <v>0</v>
      </c>
      <c r="AE69">
        <f t="shared" si="13"/>
        <v>0</v>
      </c>
    </row>
    <row r="70" spans="1:31" ht="12.75">
      <c r="A70" t="s">
        <v>31</v>
      </c>
      <c r="B70" t="s">
        <v>186</v>
      </c>
      <c r="C70">
        <f>VLOOKUP(A70,'National Results (gha) '!$A$15:$B$181,2,FALSE)</f>
        <v>1.616</v>
      </c>
      <c r="D70">
        <f t="shared" si="7"/>
        <v>1.616</v>
      </c>
      <c r="E70">
        <f>VLOOKUP($A70,'National Results (gha) '!$A$15:$P$181,4,FALSE)*$D70</f>
        <v>5.567562628494938</v>
      </c>
      <c r="F70">
        <f t="shared" si="8"/>
        <v>5.567562628494938</v>
      </c>
      <c r="J70">
        <f>VLOOKUP($A70,'National Results (gha) '!$A$15:$P$181,5,FALSE)*$D70</f>
        <v>1.1836962810491103</v>
      </c>
      <c r="K70">
        <f t="shared" si="9"/>
        <v>1.1836962810491103</v>
      </c>
      <c r="O70">
        <f>VLOOKUP($A70,'National Results (gha) '!$A$15:$P$181,6,FALSE)*$D70</f>
        <v>0.2667014112813009</v>
      </c>
      <c r="P70">
        <f t="shared" si="10"/>
        <v>0.2667014112813009</v>
      </c>
      <c r="T70">
        <f>VLOOKUP($A70,'National Results (gha) '!$A$15:$P$181,7,FALSE)*$D70</f>
        <v>0.3367256588492224</v>
      </c>
      <c r="U70">
        <f t="shared" si="11"/>
        <v>0.3367256588492224</v>
      </c>
      <c r="Y70">
        <f>VLOOKUP($A70,'National Results (gha) '!$A$15:$P$181,8,FALSE)*$D70</f>
        <v>3.2483801464774373</v>
      </c>
      <c r="Z70">
        <f t="shared" si="12"/>
        <v>3.2483801464774373</v>
      </c>
      <c r="AD70">
        <f>VLOOKUP($A70,'National Results (gha) '!$A$15:$P$181,9,FALSE)*$D70</f>
        <v>0.46711274305447176</v>
      </c>
      <c r="AE70">
        <f t="shared" si="13"/>
        <v>0.46711274305447176</v>
      </c>
    </row>
    <row r="71" spans="1:31" ht="12.75">
      <c r="A71" t="s">
        <v>131</v>
      </c>
      <c r="B71" t="s">
        <v>185</v>
      </c>
      <c r="C71">
        <f>VLOOKUP(A71,'National Results (gha) '!$A$15:$B$181,2,FALSE)</f>
        <v>82.343</v>
      </c>
      <c r="D71">
        <f t="shared" si="7"/>
        <v>82.343</v>
      </c>
      <c r="E71">
        <f>VLOOKUP($A71,'National Results (gha) '!$A$15:$P$181,4,FALSE)*$D71</f>
        <v>418.4649448430518</v>
      </c>
      <c r="F71">
        <f t="shared" si="8"/>
        <v>418.4649448430518</v>
      </c>
      <c r="J71">
        <f>VLOOKUP($A71,'National Results (gha) '!$A$15:$P$181,5,FALSE)*$D71</f>
        <v>102.8925901572194</v>
      </c>
      <c r="K71">
        <f t="shared" si="9"/>
        <v>102.8925901572194</v>
      </c>
      <c r="O71">
        <f>VLOOKUP($A71,'National Results (gha) '!$A$15:$P$181,6,FALSE)*$D71</f>
        <v>16.914641244909618</v>
      </c>
      <c r="P71">
        <f t="shared" si="10"/>
        <v>16.914641244909618</v>
      </c>
      <c r="T71">
        <f>VLOOKUP($A71,'National Results (gha) '!$A$15:$P$181,7,FALSE)*$D71</f>
        <v>50.07514352312219</v>
      </c>
      <c r="U71">
        <f t="shared" si="11"/>
        <v>50.07514352312219</v>
      </c>
      <c r="Y71">
        <f>VLOOKUP($A71,'National Results (gha) '!$A$15:$P$181,8,FALSE)*$D71</f>
        <v>10.800494650862843</v>
      </c>
      <c r="Z71">
        <f t="shared" si="12"/>
        <v>10.800494650862843</v>
      </c>
      <c r="AD71">
        <f>VLOOKUP($A71,'National Results (gha) '!$A$15:$P$181,9,FALSE)*$D71</f>
        <v>222.0557471192267</v>
      </c>
      <c r="AE71">
        <f t="shared" si="13"/>
        <v>222.0557471192267</v>
      </c>
    </row>
    <row r="72" spans="1:31" ht="12.75">
      <c r="A72" t="s">
        <v>136</v>
      </c>
      <c r="B72" t="s">
        <v>187</v>
      </c>
      <c r="C72">
        <f>VLOOKUP(A72,'National Results (gha) '!$A$15:$B$181,2,FALSE)</f>
        <v>3.778</v>
      </c>
      <c r="D72">
        <f t="shared" si="7"/>
        <v>3.778</v>
      </c>
      <c r="E72">
        <f>VLOOKUP($A72,'National Results (gha) '!$A$15:$P$181,4,FALSE)*$D72</f>
        <v>10.383908960113171</v>
      </c>
      <c r="F72">
        <f t="shared" si="8"/>
        <v>10.383908960113171</v>
      </c>
      <c r="J72">
        <f>VLOOKUP($A72,'National Results (gha) '!$A$15:$P$181,5,FALSE)*$D72</f>
        <v>3.3132887625293885</v>
      </c>
      <c r="K72">
        <f t="shared" si="9"/>
        <v>3.3132887625293885</v>
      </c>
      <c r="O72">
        <f>VLOOKUP($A72,'National Results (gha) '!$A$15:$P$181,6,FALSE)*$D72</f>
        <v>0.6613724792022745</v>
      </c>
      <c r="P72">
        <f t="shared" si="10"/>
        <v>0.6613724792022745</v>
      </c>
      <c r="T72">
        <f>VLOOKUP($A72,'National Results (gha) '!$A$15:$P$181,7,FALSE)*$D72</f>
        <v>1.6560585126735614</v>
      </c>
      <c r="U72">
        <f t="shared" si="11"/>
        <v>1.6560585126735614</v>
      </c>
      <c r="Y72">
        <f>VLOOKUP($A72,'National Results (gha) '!$A$15:$P$181,8,FALSE)*$D72</f>
        <v>0.1456563535741749</v>
      </c>
      <c r="Z72">
        <f t="shared" si="12"/>
        <v>0.1456563535741749</v>
      </c>
      <c r="AD72">
        <f>VLOOKUP($A72,'National Results (gha) '!$A$15:$P$181,9,FALSE)*$D72</f>
        <v>4.420563207050164</v>
      </c>
      <c r="AE72">
        <f t="shared" si="13"/>
        <v>4.420563207050164</v>
      </c>
    </row>
    <row r="73" spans="1:31" ht="12.75">
      <c r="A73" t="s">
        <v>32</v>
      </c>
      <c r="B73" t="s">
        <v>186</v>
      </c>
      <c r="C73">
        <f>VLOOKUP(A73,'National Results (gha) '!$A$15:$B$181,2,FALSE)</f>
        <v>22.871</v>
      </c>
      <c r="D73">
        <f t="shared" si="7"/>
        <v>22.871</v>
      </c>
      <c r="E73">
        <f>VLOOKUP($A73,'National Results (gha) '!$A$15:$P$181,4,FALSE)*$D73</f>
        <v>40.0597083022806</v>
      </c>
      <c r="F73">
        <f t="shared" si="8"/>
        <v>40.0597083022806</v>
      </c>
      <c r="J73">
        <f>VLOOKUP($A73,'National Results (gha) '!$A$15:$P$181,5,FALSE)*$D73</f>
        <v>11.3961975998773</v>
      </c>
      <c r="K73">
        <f t="shared" si="9"/>
        <v>11.3961975998773</v>
      </c>
      <c r="O73">
        <f>VLOOKUP($A73,'National Results (gha) '!$A$15:$P$181,6,FALSE)*$D73</f>
        <v>1.477222147551269</v>
      </c>
      <c r="P73">
        <f t="shared" si="10"/>
        <v>1.477222147551269</v>
      </c>
      <c r="T73">
        <f>VLOOKUP($A73,'National Results (gha) '!$A$15:$P$181,7,FALSE)*$D73</f>
        <v>13.762262730886789</v>
      </c>
      <c r="U73">
        <f t="shared" si="11"/>
        <v>13.762262730886789</v>
      </c>
      <c r="Y73">
        <f>VLOOKUP($A73,'National Results (gha) '!$A$15:$P$181,8,FALSE)*$D73</f>
        <v>6.162543350041563</v>
      </c>
      <c r="Z73">
        <f t="shared" si="12"/>
        <v>6.162543350041563</v>
      </c>
      <c r="AD73">
        <f>VLOOKUP($A73,'National Results (gha) '!$A$15:$P$181,9,FALSE)*$D73</f>
        <v>5.7852532363865175</v>
      </c>
      <c r="AE73">
        <f t="shared" si="13"/>
        <v>5.7852532363865175</v>
      </c>
    </row>
    <row r="74" spans="1:31" ht="12.75">
      <c r="A74" t="s">
        <v>217</v>
      </c>
      <c r="C74" t="e">
        <f>VLOOKUP(A74,'National Results (gha) '!$A$15:$B$181,2,FALSE)</f>
        <v>#N/A</v>
      </c>
      <c r="D74">
        <f t="shared" si="7"/>
        <v>0</v>
      </c>
      <c r="E74" t="e">
        <f>VLOOKUP($A74,'National Results (gha) '!$A$15:$P$181,4,FALSE)*$D74</f>
        <v>#N/A</v>
      </c>
      <c r="F74">
        <f t="shared" si="8"/>
        <v>0</v>
      </c>
      <c r="J74" t="e">
        <f>VLOOKUP($A74,'National Results (gha) '!$A$15:$P$181,5,FALSE)*$D74</f>
        <v>#N/A</v>
      </c>
      <c r="K74">
        <f t="shared" si="9"/>
        <v>0</v>
      </c>
      <c r="O74" t="e">
        <f>VLOOKUP($A74,'National Results (gha) '!$A$15:$P$181,6,FALSE)*$D74</f>
        <v>#N/A</v>
      </c>
      <c r="P74">
        <f t="shared" si="10"/>
        <v>0</v>
      </c>
      <c r="T74" t="e">
        <f>VLOOKUP($A74,'National Results (gha) '!$A$15:$P$181,7,FALSE)*$D74</f>
        <v>#N/A</v>
      </c>
      <c r="U74">
        <f t="shared" si="11"/>
        <v>0</v>
      </c>
      <c r="Y74" t="e">
        <f>VLOOKUP($A74,'National Results (gha) '!$A$15:$P$181,8,FALSE)*$D74</f>
        <v>#N/A</v>
      </c>
      <c r="Z74">
        <f t="shared" si="12"/>
        <v>0</v>
      </c>
      <c r="AD74" t="e">
        <f>VLOOKUP($A74,'National Results (gha) '!$A$15:$P$181,9,FALSE)*$D74</f>
        <v>#N/A</v>
      </c>
      <c r="AE74">
        <f t="shared" si="13"/>
        <v>0</v>
      </c>
    </row>
    <row r="75" spans="1:31" ht="12.75">
      <c r="A75" t="s">
        <v>226</v>
      </c>
      <c r="B75" t="s">
        <v>187</v>
      </c>
      <c r="C75" t="e">
        <f>VLOOKUP(A75,'National Results (gha) '!$A$15:$B$181,2,FALSE)</f>
        <v>#N/A</v>
      </c>
      <c r="D75">
        <f t="shared" si="7"/>
        <v>0</v>
      </c>
      <c r="E75" t="e">
        <f>VLOOKUP($A75,'National Results (gha) '!$A$15:$P$181,4,FALSE)*$D75</f>
        <v>#N/A</v>
      </c>
      <c r="F75">
        <f t="shared" si="8"/>
        <v>0</v>
      </c>
      <c r="J75" t="e">
        <f>VLOOKUP($A75,'National Results (gha) '!$A$15:$P$181,5,FALSE)*$D75</f>
        <v>#N/A</v>
      </c>
      <c r="K75">
        <f t="shared" si="9"/>
        <v>0</v>
      </c>
      <c r="O75" t="e">
        <f>VLOOKUP($A75,'National Results (gha) '!$A$15:$P$181,6,FALSE)*$D75</f>
        <v>#N/A</v>
      </c>
      <c r="P75">
        <f t="shared" si="10"/>
        <v>0</v>
      </c>
      <c r="T75" t="e">
        <f>VLOOKUP($A75,'National Results (gha) '!$A$15:$P$181,7,FALSE)*$D75</f>
        <v>#N/A</v>
      </c>
      <c r="U75">
        <f t="shared" si="11"/>
        <v>0</v>
      </c>
      <c r="Y75" t="e">
        <f>VLOOKUP($A75,'National Results (gha) '!$A$15:$P$181,8,FALSE)*$D75</f>
        <v>#N/A</v>
      </c>
      <c r="Z75">
        <f t="shared" si="12"/>
        <v>0</v>
      </c>
      <c r="AD75" t="e">
        <f>VLOOKUP($A75,'National Results (gha) '!$A$15:$P$181,9,FALSE)*$D75</f>
        <v>#N/A</v>
      </c>
      <c r="AE75">
        <f t="shared" si="13"/>
        <v>0</v>
      </c>
    </row>
    <row r="76" spans="1:31" ht="12.75">
      <c r="A76" t="s">
        <v>102</v>
      </c>
      <c r="B76" t="s">
        <v>185</v>
      </c>
      <c r="C76">
        <f>VLOOKUP(A76,'National Results (gha) '!$A$15:$B$181,2,FALSE)</f>
        <v>11.112</v>
      </c>
      <c r="D76">
        <f t="shared" si="7"/>
        <v>11.112</v>
      </c>
      <c r="E76">
        <f>VLOOKUP($A76,'National Results (gha) '!$A$15:$P$181,4,FALSE)*$D76</f>
        <v>59.88429463167081</v>
      </c>
      <c r="F76">
        <f t="shared" si="8"/>
        <v>59.88429463167081</v>
      </c>
      <c r="J76">
        <f>VLOOKUP($A76,'National Results (gha) '!$A$15:$P$181,5,FALSE)*$D76</f>
        <v>14.152196875195534</v>
      </c>
      <c r="K76">
        <f t="shared" si="9"/>
        <v>14.152196875195534</v>
      </c>
      <c r="O76">
        <f>VLOOKUP($A76,'National Results (gha) '!$A$15:$P$181,6,FALSE)*$D76</f>
        <v>4.317470363465744</v>
      </c>
      <c r="P76">
        <f t="shared" si="10"/>
        <v>4.317470363465744</v>
      </c>
      <c r="T76">
        <f>VLOOKUP($A76,'National Results (gha) '!$A$15:$P$181,7,FALSE)*$D76</f>
        <v>3.957802003946276</v>
      </c>
      <c r="U76">
        <f t="shared" si="11"/>
        <v>3.957802003946276</v>
      </c>
      <c r="Y76">
        <f>VLOOKUP($A76,'National Results (gha) '!$A$15:$P$181,8,FALSE)*$D76</f>
        <v>3.8628639284058437</v>
      </c>
      <c r="Z76">
        <f t="shared" si="12"/>
        <v>3.8628639284058437</v>
      </c>
      <c r="AD76">
        <f>VLOOKUP($A76,'National Results (gha) '!$A$15:$P$181,9,FALSE)*$D76</f>
        <v>32.3977932286949</v>
      </c>
      <c r="AE76">
        <f t="shared" si="13"/>
        <v>32.3977932286949</v>
      </c>
    </row>
    <row r="77" spans="1:31" ht="12.75">
      <c r="A77" t="s">
        <v>218</v>
      </c>
      <c r="B77" t="s">
        <v>185</v>
      </c>
      <c r="C77" t="e">
        <f>VLOOKUP(A77,'National Results (gha) '!$A$15:$B$181,2,FALSE)</f>
        <v>#N/A</v>
      </c>
      <c r="D77">
        <f t="shared" si="7"/>
        <v>0</v>
      </c>
      <c r="E77" t="e">
        <f>VLOOKUP($A77,'National Results (gha) '!$A$15:$P$181,4,FALSE)*$D77</f>
        <v>#N/A</v>
      </c>
      <c r="F77">
        <f t="shared" si="8"/>
        <v>0</v>
      </c>
      <c r="J77" t="e">
        <f>VLOOKUP($A77,'National Results (gha) '!$A$15:$P$181,5,FALSE)*$D77</f>
        <v>#N/A</v>
      </c>
      <c r="K77">
        <f t="shared" si="9"/>
        <v>0</v>
      </c>
      <c r="O77" t="e">
        <f>VLOOKUP($A77,'National Results (gha) '!$A$15:$P$181,6,FALSE)*$D77</f>
        <v>#N/A</v>
      </c>
      <c r="P77">
        <f t="shared" si="10"/>
        <v>0</v>
      </c>
      <c r="T77" t="e">
        <f>VLOOKUP($A77,'National Results (gha) '!$A$15:$P$181,7,FALSE)*$D77</f>
        <v>#N/A</v>
      </c>
      <c r="U77">
        <f t="shared" si="11"/>
        <v>0</v>
      </c>
      <c r="Y77" t="e">
        <f>VLOOKUP($A77,'National Results (gha) '!$A$15:$P$181,8,FALSE)*$D77</f>
        <v>#N/A</v>
      </c>
      <c r="Z77">
        <f t="shared" si="12"/>
        <v>0</v>
      </c>
      <c r="AD77" t="e">
        <f>VLOOKUP($A77,'National Results (gha) '!$A$15:$P$181,9,FALSE)*$D77</f>
        <v>#N/A</v>
      </c>
      <c r="AE77">
        <f t="shared" si="13"/>
        <v>0</v>
      </c>
    </row>
    <row r="78" spans="1:31" ht="12.75">
      <c r="A78" t="s">
        <v>219</v>
      </c>
      <c r="B78" t="s">
        <v>188</v>
      </c>
      <c r="C78" t="e">
        <f>VLOOKUP(A78,'National Results (gha) '!$A$15:$B$181,2,FALSE)</f>
        <v>#N/A</v>
      </c>
      <c r="D78">
        <f t="shared" si="7"/>
        <v>0</v>
      </c>
      <c r="E78" t="e">
        <f>VLOOKUP($A78,'National Results (gha) '!$A$15:$P$181,4,FALSE)*$D78</f>
        <v>#N/A</v>
      </c>
      <c r="F78">
        <f t="shared" si="8"/>
        <v>0</v>
      </c>
      <c r="J78" t="e">
        <f>VLOOKUP($A78,'National Results (gha) '!$A$15:$P$181,5,FALSE)*$D78</f>
        <v>#N/A</v>
      </c>
      <c r="K78">
        <f t="shared" si="9"/>
        <v>0</v>
      </c>
      <c r="O78" t="e">
        <f>VLOOKUP($A78,'National Results (gha) '!$A$15:$P$181,6,FALSE)*$D78</f>
        <v>#N/A</v>
      </c>
      <c r="P78">
        <f t="shared" si="10"/>
        <v>0</v>
      </c>
      <c r="T78" t="e">
        <f>VLOOKUP($A78,'National Results (gha) '!$A$15:$P$181,7,FALSE)*$D78</f>
        <v>#N/A</v>
      </c>
      <c r="U78">
        <f t="shared" si="11"/>
        <v>0</v>
      </c>
      <c r="Y78" t="e">
        <f>VLOOKUP($A78,'National Results (gha) '!$A$15:$P$181,8,FALSE)*$D78</f>
        <v>#N/A</v>
      </c>
      <c r="Z78">
        <f t="shared" si="12"/>
        <v>0</v>
      </c>
      <c r="AD78" t="e">
        <f>VLOOKUP($A78,'National Results (gha) '!$A$15:$P$181,9,FALSE)*$D78</f>
        <v>#N/A</v>
      </c>
      <c r="AE78">
        <f t="shared" si="13"/>
        <v>0</v>
      </c>
    </row>
    <row r="79" spans="1:31" ht="12.75">
      <c r="A79" t="s">
        <v>220</v>
      </c>
      <c r="C79" t="e">
        <f>VLOOKUP(A79,'National Results (gha) '!$A$15:$B$181,2,FALSE)</f>
        <v>#N/A</v>
      </c>
      <c r="D79">
        <f t="shared" si="7"/>
        <v>0</v>
      </c>
      <c r="E79" t="e">
        <f>VLOOKUP($A79,'National Results (gha) '!$A$15:$P$181,4,FALSE)*$D79</f>
        <v>#N/A</v>
      </c>
      <c r="F79">
        <f t="shared" si="8"/>
        <v>0</v>
      </c>
      <c r="J79" t="e">
        <f>VLOOKUP($A79,'National Results (gha) '!$A$15:$P$181,5,FALSE)*$D79</f>
        <v>#N/A</v>
      </c>
      <c r="K79">
        <f t="shared" si="9"/>
        <v>0</v>
      </c>
      <c r="O79" t="e">
        <f>VLOOKUP($A79,'National Results (gha) '!$A$15:$P$181,6,FALSE)*$D79</f>
        <v>#N/A</v>
      </c>
      <c r="P79">
        <f t="shared" si="10"/>
        <v>0</v>
      </c>
      <c r="T79" t="e">
        <f>VLOOKUP($A79,'National Results (gha) '!$A$15:$P$181,7,FALSE)*$D79</f>
        <v>#N/A</v>
      </c>
      <c r="U79">
        <f t="shared" si="11"/>
        <v>0</v>
      </c>
      <c r="Y79" t="e">
        <f>VLOOKUP($A79,'National Results (gha) '!$A$15:$P$181,8,FALSE)*$D79</f>
        <v>#N/A</v>
      </c>
      <c r="Z79">
        <f t="shared" si="12"/>
        <v>0</v>
      </c>
      <c r="AD79" t="e">
        <f>VLOOKUP($A79,'National Results (gha) '!$A$15:$P$181,9,FALSE)*$D79</f>
        <v>#N/A</v>
      </c>
      <c r="AE79">
        <f t="shared" si="13"/>
        <v>0</v>
      </c>
    </row>
    <row r="80" spans="1:31" ht="12.75">
      <c r="A80" t="s">
        <v>221</v>
      </c>
      <c r="B80" t="s">
        <v>185</v>
      </c>
      <c r="C80" t="e">
        <f>VLOOKUP(A80,'National Results (gha) '!$A$15:$B$181,2,FALSE)</f>
        <v>#N/A</v>
      </c>
      <c r="D80">
        <f t="shared" si="7"/>
        <v>0</v>
      </c>
      <c r="E80" t="e">
        <f>VLOOKUP($A80,'National Results (gha) '!$A$15:$P$181,4,FALSE)*$D80</f>
        <v>#N/A</v>
      </c>
      <c r="F80">
        <f t="shared" si="8"/>
        <v>0</v>
      </c>
      <c r="J80" t="e">
        <f>VLOOKUP($A80,'National Results (gha) '!$A$15:$P$181,5,FALSE)*$D80</f>
        <v>#N/A</v>
      </c>
      <c r="K80">
        <f t="shared" si="9"/>
        <v>0</v>
      </c>
      <c r="O80" t="e">
        <f>VLOOKUP($A80,'National Results (gha) '!$A$15:$P$181,6,FALSE)*$D80</f>
        <v>#N/A</v>
      </c>
      <c r="P80">
        <f t="shared" si="10"/>
        <v>0</v>
      </c>
      <c r="T80" t="e">
        <f>VLOOKUP($A80,'National Results (gha) '!$A$15:$P$181,7,FALSE)*$D80</f>
        <v>#N/A</v>
      </c>
      <c r="U80">
        <f t="shared" si="11"/>
        <v>0</v>
      </c>
      <c r="Y80" t="e">
        <f>VLOOKUP($A80,'National Results (gha) '!$A$15:$P$181,8,FALSE)*$D80</f>
        <v>#N/A</v>
      </c>
      <c r="Z80">
        <f t="shared" si="12"/>
        <v>0</v>
      </c>
      <c r="AD80" t="e">
        <f>VLOOKUP($A80,'National Results (gha) '!$A$15:$P$181,9,FALSE)*$D80</f>
        <v>#N/A</v>
      </c>
      <c r="AE80">
        <f t="shared" si="13"/>
        <v>0</v>
      </c>
    </row>
    <row r="81" spans="1:31" ht="12.75">
      <c r="A81" t="s">
        <v>86</v>
      </c>
      <c r="B81" t="s">
        <v>187</v>
      </c>
      <c r="C81">
        <f>VLOOKUP(A81,'National Results (gha) '!$A$15:$B$181,2,FALSE)</f>
        <v>13.354</v>
      </c>
      <c r="D81">
        <f t="shared" si="7"/>
        <v>13.354</v>
      </c>
      <c r="E81">
        <f>VLOOKUP($A81,'National Results (gha) '!$A$15:$P$181,4,FALSE)*$D81</f>
        <v>23.685087838569924</v>
      </c>
      <c r="F81">
        <f t="shared" si="8"/>
        <v>23.685087838569924</v>
      </c>
      <c r="J81">
        <f>VLOOKUP($A81,'National Results (gha) '!$A$15:$P$181,5,FALSE)*$D81</f>
        <v>5.70958017963268</v>
      </c>
      <c r="K81">
        <f t="shared" si="9"/>
        <v>5.70958017963268</v>
      </c>
      <c r="O81">
        <f>VLOOKUP($A81,'National Results (gha) '!$A$15:$P$181,6,FALSE)*$D81</f>
        <v>2.914628429554682</v>
      </c>
      <c r="P81">
        <f t="shared" si="10"/>
        <v>2.914628429554682</v>
      </c>
      <c r="T81">
        <f>VLOOKUP($A81,'National Results (gha) '!$A$15:$P$181,7,FALSE)*$D81</f>
        <v>7.533682988426477</v>
      </c>
      <c r="U81">
        <f t="shared" si="11"/>
        <v>7.533682988426477</v>
      </c>
      <c r="Y81">
        <f>VLOOKUP($A81,'National Results (gha) '!$A$15:$P$181,8,FALSE)*$D81</f>
        <v>0.20532100818805046</v>
      </c>
      <c r="Z81">
        <f t="shared" si="12"/>
        <v>0.20532100818805046</v>
      </c>
      <c r="AD81">
        <f>VLOOKUP($A81,'National Results (gha) '!$A$15:$P$181,9,FALSE)*$D81</f>
        <v>6.552167747627702</v>
      </c>
      <c r="AE81">
        <f t="shared" si="13"/>
        <v>6.552167747627702</v>
      </c>
    </row>
    <row r="82" spans="1:31" ht="12.75">
      <c r="A82" t="s">
        <v>33</v>
      </c>
      <c r="B82" t="s">
        <v>186</v>
      </c>
      <c r="C82">
        <f>VLOOKUP(A82,'National Results (gha) '!$A$15:$B$181,2,FALSE)</f>
        <v>9.615</v>
      </c>
      <c r="D82">
        <f t="shared" si="7"/>
        <v>9.615</v>
      </c>
      <c r="E82">
        <f>VLOOKUP($A82,'National Results (gha) '!$A$15:$P$181,4,FALSE)*$D82</f>
        <v>16.027464362004782</v>
      </c>
      <c r="F82">
        <f t="shared" si="8"/>
        <v>16.027464362004782</v>
      </c>
      <c r="J82">
        <f>VLOOKUP($A82,'National Results (gha) '!$A$15:$P$181,5,FALSE)*$D82</f>
        <v>5.888039559852348</v>
      </c>
      <c r="K82">
        <f t="shared" si="9"/>
        <v>5.888039559852348</v>
      </c>
      <c r="O82">
        <f>VLOOKUP($A82,'National Results (gha) '!$A$15:$P$181,6,FALSE)*$D82</f>
        <v>3.0805268490613247</v>
      </c>
      <c r="P82">
        <f t="shared" si="10"/>
        <v>3.0805268490613247</v>
      </c>
      <c r="T82">
        <f>VLOOKUP($A82,'National Results (gha) '!$A$15:$P$181,7,FALSE)*$D82</f>
        <v>4.915148586289323</v>
      </c>
      <c r="U82">
        <f t="shared" si="11"/>
        <v>4.915148586289323</v>
      </c>
      <c r="Y82">
        <f>VLOOKUP($A82,'National Results (gha) '!$A$15:$P$181,8,FALSE)*$D82</f>
        <v>0.6217830424978911</v>
      </c>
      <c r="Z82">
        <f t="shared" si="12"/>
        <v>0.6217830424978911</v>
      </c>
      <c r="AD82">
        <f>VLOOKUP($A82,'National Results (gha) '!$A$15:$P$181,9,FALSE)*$D82</f>
        <v>0.8042011828073288</v>
      </c>
      <c r="AE82">
        <f t="shared" si="13"/>
        <v>0.8042011828073288</v>
      </c>
    </row>
    <row r="83" spans="1:31" ht="12.75">
      <c r="A83" t="s">
        <v>222</v>
      </c>
      <c r="B83" t="s">
        <v>187</v>
      </c>
      <c r="C83" t="e">
        <f>VLOOKUP(A83,'National Results (gha) '!$A$15:$B$181,2,FALSE)</f>
        <v>#N/A</v>
      </c>
      <c r="D83">
        <f t="shared" si="7"/>
        <v>0</v>
      </c>
      <c r="E83" t="e">
        <f>VLOOKUP($A83,'National Results (gha) '!$A$15:$P$181,4,FALSE)*$D83</f>
        <v>#N/A</v>
      </c>
      <c r="F83">
        <f t="shared" si="8"/>
        <v>0</v>
      </c>
      <c r="J83" t="e">
        <f>VLOOKUP($A83,'National Results (gha) '!$A$15:$P$181,5,FALSE)*$D83</f>
        <v>#N/A</v>
      </c>
      <c r="K83">
        <f t="shared" si="9"/>
        <v>0</v>
      </c>
      <c r="O83" t="e">
        <f>VLOOKUP($A83,'National Results (gha) '!$A$15:$P$181,6,FALSE)*$D83</f>
        <v>#N/A</v>
      </c>
      <c r="P83">
        <f t="shared" si="10"/>
        <v>0</v>
      </c>
      <c r="T83" t="e">
        <f>VLOOKUP($A83,'National Results (gha) '!$A$15:$P$181,7,FALSE)*$D83</f>
        <v>#N/A</v>
      </c>
      <c r="U83">
        <f t="shared" si="11"/>
        <v>0</v>
      </c>
      <c r="Y83" t="e">
        <f>VLOOKUP($A83,'National Results (gha) '!$A$15:$P$181,8,FALSE)*$D83</f>
        <v>#N/A</v>
      </c>
      <c r="Z83">
        <f t="shared" si="12"/>
        <v>0</v>
      </c>
      <c r="AD83" t="e">
        <f>VLOOKUP($A83,'National Results (gha) '!$A$15:$P$181,9,FALSE)*$D83</f>
        <v>#N/A</v>
      </c>
      <c r="AE83">
        <f t="shared" si="13"/>
        <v>0</v>
      </c>
    </row>
    <row r="84" spans="1:31" ht="12.75">
      <c r="A84" t="s">
        <v>87</v>
      </c>
      <c r="B84" t="s">
        <v>186</v>
      </c>
      <c r="C84">
        <f>VLOOKUP(A84,'National Results (gha) '!$A$15:$B$181,2,FALSE)</f>
        <v>9.72</v>
      </c>
      <c r="D84">
        <f t="shared" si="7"/>
        <v>9.72</v>
      </c>
      <c r="E84">
        <f>VLOOKUP($A84,'National Results (gha) '!$A$15:$P$181,4,FALSE)*$D84</f>
        <v>6.570663910657138</v>
      </c>
      <c r="F84">
        <f t="shared" si="8"/>
        <v>6.570663910657138</v>
      </c>
      <c r="J84">
        <f>VLOOKUP($A84,'National Results (gha) '!$A$15:$P$181,5,FALSE)*$D84</f>
        <v>3.3556516328102974</v>
      </c>
      <c r="K84">
        <f t="shared" si="9"/>
        <v>3.3556516328102974</v>
      </c>
      <c r="O84">
        <f>VLOOKUP($A84,'National Results (gha) '!$A$15:$P$181,6,FALSE)*$D84</f>
        <v>0.4279661361930868</v>
      </c>
      <c r="P84">
        <f t="shared" si="10"/>
        <v>0.4279661361930868</v>
      </c>
      <c r="T84">
        <f>VLOOKUP($A84,'National Results (gha) '!$A$15:$P$181,7,FALSE)*$D84</f>
        <v>1.0007318054416583</v>
      </c>
      <c r="U84">
        <f t="shared" si="11"/>
        <v>1.0007318054416583</v>
      </c>
      <c r="Y84">
        <f>VLOOKUP($A84,'National Results (gha) '!$A$15:$P$181,8,FALSE)*$D84</f>
        <v>0.4402159409025101</v>
      </c>
      <c r="Z84">
        <f t="shared" si="12"/>
        <v>0.4402159409025101</v>
      </c>
      <c r="AD84">
        <f>VLOOKUP($A84,'National Results (gha) '!$A$15:$P$181,9,FALSE)*$D84</f>
        <v>1.0204439523291937</v>
      </c>
      <c r="AE84">
        <f t="shared" si="13"/>
        <v>1.0204439523291937</v>
      </c>
    </row>
    <row r="85" spans="1:31" ht="12.75">
      <c r="A85" t="s">
        <v>223</v>
      </c>
      <c r="C85" t="e">
        <f>VLOOKUP(A85,'National Results (gha) '!$A$15:$B$181,2,FALSE)</f>
        <v>#N/A</v>
      </c>
      <c r="D85">
        <f t="shared" si="7"/>
        <v>0</v>
      </c>
      <c r="E85" t="e">
        <f>VLOOKUP($A85,'National Results (gha) '!$A$15:$P$181,4,FALSE)*$D85</f>
        <v>#N/A</v>
      </c>
      <c r="F85">
        <f t="shared" si="8"/>
        <v>0</v>
      </c>
      <c r="J85" t="e">
        <f>VLOOKUP($A85,'National Results (gha) '!$A$15:$P$181,5,FALSE)*$D85</f>
        <v>#N/A</v>
      </c>
      <c r="K85">
        <f t="shared" si="9"/>
        <v>0</v>
      </c>
      <c r="O85" t="e">
        <f>VLOOKUP($A85,'National Results (gha) '!$A$15:$P$181,6,FALSE)*$D85</f>
        <v>#N/A</v>
      </c>
      <c r="P85">
        <f t="shared" si="10"/>
        <v>0</v>
      </c>
      <c r="T85" t="e">
        <f>VLOOKUP($A85,'National Results (gha) '!$A$15:$P$181,7,FALSE)*$D85</f>
        <v>#N/A</v>
      </c>
      <c r="U85">
        <f t="shared" si="11"/>
        <v>0</v>
      </c>
      <c r="Y85" t="e">
        <f>VLOOKUP($A85,'National Results (gha) '!$A$15:$P$181,8,FALSE)*$D85</f>
        <v>#N/A</v>
      </c>
      <c r="Z85">
        <f t="shared" si="12"/>
        <v>0</v>
      </c>
      <c r="AD85" t="e">
        <f>VLOOKUP($A85,'National Results (gha) '!$A$15:$P$181,9,FALSE)*$D85</f>
        <v>#N/A</v>
      </c>
      <c r="AE85">
        <f t="shared" si="13"/>
        <v>0</v>
      </c>
    </row>
    <row r="86" spans="1:31" ht="12.75">
      <c r="A86" t="s">
        <v>88</v>
      </c>
      <c r="B86" t="s">
        <v>187</v>
      </c>
      <c r="C86">
        <f>VLOOKUP(A86,'National Results (gha) '!$A$15:$B$181,2,FALSE)</f>
        <v>7.174</v>
      </c>
      <c r="D86">
        <f t="shared" si="7"/>
        <v>7.174</v>
      </c>
      <c r="E86">
        <f>VLOOKUP($A86,'National Results (gha) '!$A$15:$P$181,4,FALSE)*$D86</f>
        <v>13.707873899749211</v>
      </c>
      <c r="F86">
        <f t="shared" si="8"/>
        <v>13.707873899749211</v>
      </c>
      <c r="J86">
        <f>VLOOKUP($A86,'National Results (gha) '!$A$15:$P$181,5,FALSE)*$D86</f>
        <v>2.9232052815188667</v>
      </c>
      <c r="K86">
        <f t="shared" si="9"/>
        <v>2.9232052815188667</v>
      </c>
      <c r="O86">
        <f>VLOOKUP($A86,'National Results (gha) '!$A$15:$P$181,6,FALSE)*$D86</f>
        <v>2.203236438884143</v>
      </c>
      <c r="P86">
        <f t="shared" si="10"/>
        <v>2.203236438884143</v>
      </c>
      <c r="T86">
        <f>VLOOKUP($A86,'National Results (gha) '!$A$15:$P$181,7,FALSE)*$D86</f>
        <v>4.093870499366921</v>
      </c>
      <c r="U86">
        <f t="shared" si="11"/>
        <v>4.093870499366921</v>
      </c>
      <c r="Y86">
        <f>VLOOKUP($A86,'National Results (gha) '!$A$15:$P$181,8,FALSE)*$D86</f>
        <v>0.26874686532443626</v>
      </c>
      <c r="Z86">
        <f t="shared" si="12"/>
        <v>0.26874686532443626</v>
      </c>
      <c r="AD86">
        <f>VLOOKUP($A86,'National Results (gha) '!$A$15:$P$181,9,FALSE)*$D86</f>
        <v>3.7131108151551993</v>
      </c>
      <c r="AE86">
        <f t="shared" si="13"/>
        <v>3.7131108151551993</v>
      </c>
    </row>
    <row r="87" spans="1:31" ht="12.75">
      <c r="A87" t="s">
        <v>103</v>
      </c>
      <c r="B87" t="s">
        <v>185</v>
      </c>
      <c r="C87">
        <f>VLOOKUP(A87,'National Results (gha) '!$A$15:$B$181,2,FALSE)</f>
        <v>10.032</v>
      </c>
      <c r="D87">
        <f t="shared" si="7"/>
        <v>10.032</v>
      </c>
      <c r="E87">
        <f>VLOOKUP($A87,'National Results (gha) '!$A$15:$P$181,4,FALSE)*$D87</f>
        <v>29.993838879803803</v>
      </c>
      <c r="F87">
        <f t="shared" si="8"/>
        <v>29.993838879803803</v>
      </c>
      <c r="J87">
        <f>VLOOKUP($A87,'National Results (gha) '!$A$15:$P$181,5,FALSE)*$D87</f>
        <v>7.220962366378899</v>
      </c>
      <c r="K87">
        <f t="shared" si="9"/>
        <v>7.220962366378899</v>
      </c>
      <c r="O87">
        <f>VLOOKUP($A87,'National Results (gha) '!$A$15:$P$181,6,FALSE)*$D87</f>
        <v>0.34942975414537136</v>
      </c>
      <c r="P87">
        <f t="shared" si="10"/>
        <v>0.34942975414537136</v>
      </c>
      <c r="T87">
        <f>VLOOKUP($A87,'National Results (gha) '!$A$15:$P$181,7,FALSE)*$D87</f>
        <v>4.1217464773126435</v>
      </c>
      <c r="U87">
        <f t="shared" si="11"/>
        <v>4.1217464773126435</v>
      </c>
      <c r="Y87">
        <f>VLOOKUP($A87,'National Results (gha) '!$A$15:$P$181,8,FALSE)*$D87</f>
        <v>0.24321086039233636</v>
      </c>
      <c r="Z87">
        <f t="shared" si="12"/>
        <v>0.24321086039233636</v>
      </c>
      <c r="AD87">
        <f>VLOOKUP($A87,'National Results (gha) '!$A$15:$P$181,9,FALSE)*$D87</f>
        <v>16.638540880433467</v>
      </c>
      <c r="AE87">
        <f t="shared" si="13"/>
        <v>16.638540880433467</v>
      </c>
    </row>
    <row r="88" spans="1:31" ht="12.75">
      <c r="A88" t="s">
        <v>117</v>
      </c>
      <c r="B88" t="s">
        <v>188</v>
      </c>
      <c r="C88">
        <f>VLOOKUP(A88,'National Results (gha) '!$A$15:$B$181,2,FALSE)</f>
        <v>4.429</v>
      </c>
      <c r="D88">
        <f t="shared" si="7"/>
        <v>4.429</v>
      </c>
      <c r="E88">
        <f>VLOOKUP($A88,'National Results (gha) '!$A$15:$P$181,4,FALSE)*$D88</f>
        <v>16.591738584191173</v>
      </c>
      <c r="F88">
        <f t="shared" si="8"/>
        <v>16.591738584191173</v>
      </c>
      <c r="J88">
        <f>VLOOKUP($A88,'National Results (gha) '!$A$15:$P$181,5,FALSE)*$D88</f>
        <v>3.572272558950552</v>
      </c>
      <c r="K88">
        <f t="shared" si="9"/>
        <v>3.572272558950552</v>
      </c>
      <c r="O88">
        <f>VLOOKUP($A88,'National Results (gha) '!$A$15:$P$181,6,FALSE)*$D88</f>
        <v>0.32399901841847484</v>
      </c>
      <c r="P88">
        <f t="shared" si="10"/>
        <v>0.32399901841847484</v>
      </c>
      <c r="T88">
        <f>VLOOKUP($A88,'National Results (gha) '!$A$15:$P$181,7,FALSE)*$D88</f>
        <v>2.7741942834034505</v>
      </c>
      <c r="U88">
        <f t="shared" si="11"/>
        <v>2.7741942834034505</v>
      </c>
      <c r="Y88">
        <f>VLOOKUP($A88,'National Results (gha) '!$A$15:$P$181,8,FALSE)*$D88</f>
        <v>0.369785290934797</v>
      </c>
      <c r="Z88">
        <f t="shared" si="12"/>
        <v>0.369785290934797</v>
      </c>
      <c r="AD88">
        <f>VLOOKUP($A88,'National Results (gha) '!$A$15:$P$181,9,FALSE)*$D88</f>
        <v>8.028423300460428</v>
      </c>
      <c r="AE88">
        <f t="shared" si="13"/>
        <v>8.028423300460428</v>
      </c>
    </row>
    <row r="89" spans="1:31" ht="12.75">
      <c r="A89" t="s">
        <v>224</v>
      </c>
      <c r="B89" t="s">
        <v>185</v>
      </c>
      <c r="C89" t="e">
        <f>VLOOKUP(A89,'National Results (gha) '!$A$15:$B$181,2,FALSE)</f>
        <v>#N/A</v>
      </c>
      <c r="D89">
        <f t="shared" si="7"/>
        <v>0</v>
      </c>
      <c r="E89" t="e">
        <f>VLOOKUP($A89,'National Results (gha) '!$A$15:$P$181,4,FALSE)*$D89</f>
        <v>#N/A</v>
      </c>
      <c r="F89">
        <f t="shared" si="8"/>
        <v>0</v>
      </c>
      <c r="J89" t="e">
        <f>VLOOKUP($A89,'National Results (gha) '!$A$15:$P$181,5,FALSE)*$D89</f>
        <v>#N/A</v>
      </c>
      <c r="K89">
        <f t="shared" si="9"/>
        <v>0</v>
      </c>
      <c r="O89" t="e">
        <f>VLOOKUP($A89,'National Results (gha) '!$A$15:$P$181,6,FALSE)*$D89</f>
        <v>#N/A</v>
      </c>
      <c r="P89">
        <f t="shared" si="10"/>
        <v>0</v>
      </c>
      <c r="T89" t="e">
        <f>VLOOKUP($A89,'National Results (gha) '!$A$15:$P$181,7,FALSE)*$D89</f>
        <v>#N/A</v>
      </c>
      <c r="U89">
        <f t="shared" si="11"/>
        <v>0</v>
      </c>
      <c r="Y89" t="e">
        <f>VLOOKUP($A89,'National Results (gha) '!$A$15:$P$181,8,FALSE)*$D89</f>
        <v>#N/A</v>
      </c>
      <c r="Z89">
        <f t="shared" si="12"/>
        <v>0</v>
      </c>
      <c r="AD89" t="e">
        <f>VLOOKUP($A89,'National Results (gha) '!$A$15:$P$181,9,FALSE)*$D89</f>
        <v>#N/A</v>
      </c>
      <c r="AE89">
        <f t="shared" si="13"/>
        <v>0</v>
      </c>
    </row>
    <row r="90" spans="1:31" ht="12.75">
      <c r="A90" t="s">
        <v>69</v>
      </c>
      <c r="B90" t="s">
        <v>187</v>
      </c>
      <c r="C90">
        <f>VLOOKUP(A90,'National Results (gha) '!$A$15:$B$181,2,FALSE)</f>
        <v>1164.67</v>
      </c>
      <c r="D90">
        <f t="shared" si="7"/>
        <v>1164.67</v>
      </c>
      <c r="E90">
        <f>VLOOKUP($A90,'National Results (gha) '!$A$15:$P$181,4,FALSE)*$D90</f>
        <v>1063.368139536553</v>
      </c>
      <c r="F90">
        <f t="shared" si="8"/>
        <v>1063.368139536553</v>
      </c>
      <c r="J90">
        <f>VLOOKUP($A90,'National Results (gha) '!$A$15:$P$181,5,FALSE)*$D90</f>
        <v>454.69958795079515</v>
      </c>
      <c r="K90">
        <f t="shared" si="9"/>
        <v>454.69958795079515</v>
      </c>
      <c r="O90">
        <f>VLOOKUP($A90,'National Results (gha) '!$A$15:$P$181,6,FALSE)*$D90</f>
        <v>4.211644244168091</v>
      </c>
      <c r="P90">
        <f t="shared" si="10"/>
        <v>4.211644244168091</v>
      </c>
      <c r="T90">
        <f>VLOOKUP($A90,'National Results (gha) '!$A$15:$P$181,7,FALSE)*$D90</f>
        <v>139.85175739291515</v>
      </c>
      <c r="U90">
        <f t="shared" si="11"/>
        <v>139.85175739291515</v>
      </c>
      <c r="Y90">
        <f>VLOOKUP($A90,'National Results (gha) '!$A$15:$P$181,8,FALSE)*$D90</f>
        <v>22.8733449583041</v>
      </c>
      <c r="Z90">
        <f t="shared" si="12"/>
        <v>22.8733449583041</v>
      </c>
      <c r="AD90">
        <f>VLOOKUP($A90,'National Results (gha) '!$A$15:$P$181,9,FALSE)*$D90</f>
        <v>381.28281557523513</v>
      </c>
      <c r="AE90">
        <f t="shared" si="13"/>
        <v>381.28281557523513</v>
      </c>
    </row>
    <row r="91" spans="1:31" ht="12.75">
      <c r="A91" t="s">
        <v>168</v>
      </c>
      <c r="B91" t="s">
        <v>187</v>
      </c>
      <c r="C91">
        <f>VLOOKUP(A91,'National Results (gha) '!$A$15:$B$181,2,FALSE)</f>
        <v>224.67</v>
      </c>
      <c r="D91">
        <f t="shared" si="7"/>
        <v>224.67</v>
      </c>
      <c r="E91">
        <f>VLOOKUP($A91,'National Results (gha) '!$A$15:$P$181,4,FALSE)*$D91</f>
        <v>272.574232300062</v>
      </c>
      <c r="F91">
        <f t="shared" si="8"/>
        <v>272.574232300062</v>
      </c>
      <c r="J91">
        <f>VLOOKUP($A91,'National Results (gha) '!$A$15:$P$181,5,FALSE)*$D91</f>
        <v>95.45890268263246</v>
      </c>
      <c r="K91">
        <f t="shared" si="9"/>
        <v>95.45890268263246</v>
      </c>
      <c r="O91">
        <f>VLOOKUP($A91,'National Results (gha) '!$A$15:$P$181,6,FALSE)*$D91</f>
        <v>5.4159128346149705</v>
      </c>
      <c r="P91">
        <f t="shared" si="10"/>
        <v>5.4159128346149705</v>
      </c>
      <c r="T91">
        <f>VLOOKUP($A91,'National Results (gha) '!$A$15:$P$181,7,FALSE)*$D91</f>
        <v>32.14526195552063</v>
      </c>
      <c r="U91">
        <f t="shared" si="11"/>
        <v>32.14526195552063</v>
      </c>
      <c r="Y91">
        <f>VLOOKUP($A91,'National Results (gha) '!$A$15:$P$181,8,FALSE)*$D91</f>
        <v>48.62205628727293</v>
      </c>
      <c r="Z91">
        <f t="shared" si="12"/>
        <v>48.62205628727293</v>
      </c>
      <c r="AD91">
        <f>VLOOKUP($A91,'National Results (gha) '!$A$15:$P$181,9,FALSE)*$D91</f>
        <v>75.12091651736569</v>
      </c>
      <c r="AE91">
        <f t="shared" si="13"/>
        <v>75.12091651736569</v>
      </c>
    </row>
    <row r="92" spans="1:31" ht="12.75">
      <c r="A92" t="s">
        <v>141</v>
      </c>
      <c r="B92" t="s">
        <v>187</v>
      </c>
      <c r="C92">
        <f>VLOOKUP(A92,'National Results (gha) '!$A$15:$B$181,2,FALSE)</f>
        <v>72.437</v>
      </c>
      <c r="D92">
        <f t="shared" si="7"/>
        <v>72.437</v>
      </c>
      <c r="E92">
        <f>VLOOKUP($A92,'National Results (gha) '!$A$15:$P$181,4,FALSE)*$D92</f>
        <v>194.47067443050452</v>
      </c>
      <c r="F92">
        <f t="shared" si="8"/>
        <v>194.47067443050452</v>
      </c>
      <c r="J92">
        <f>VLOOKUP($A92,'National Results (gha) '!$A$15:$P$181,5,FALSE)*$D92</f>
        <v>46.95549628222492</v>
      </c>
      <c r="K92">
        <f t="shared" si="9"/>
        <v>46.95549628222492</v>
      </c>
      <c r="O92">
        <f>VLOOKUP($A92,'National Results (gha) '!$A$15:$P$181,6,FALSE)*$D92</f>
        <v>7.151373528296278</v>
      </c>
      <c r="P92">
        <f t="shared" si="10"/>
        <v>7.151373528296278</v>
      </c>
      <c r="T92">
        <f>VLOOKUP($A92,'National Results (gha) '!$A$15:$P$181,7,FALSE)*$D92</f>
        <v>3.8465983541950894</v>
      </c>
      <c r="U92">
        <f t="shared" si="11"/>
        <v>3.8465983541950894</v>
      </c>
      <c r="Y92">
        <f>VLOOKUP($A92,'National Results (gha) '!$A$15:$P$181,8,FALSE)*$D92</f>
        <v>6.833836553202779</v>
      </c>
      <c r="Z92">
        <f t="shared" si="12"/>
        <v>6.833836553202779</v>
      </c>
      <c r="AD92">
        <f>VLOOKUP($A92,'National Results (gha) '!$A$15:$P$181,9,FALSE)*$D92</f>
        <v>123.56421763633287</v>
      </c>
      <c r="AE92">
        <f t="shared" si="13"/>
        <v>123.56421763633287</v>
      </c>
    </row>
    <row r="93" spans="1:31" ht="12.75">
      <c r="A93" t="s">
        <v>53</v>
      </c>
      <c r="B93" t="s">
        <v>187</v>
      </c>
      <c r="C93">
        <f>VLOOKUP(A93,'National Results (gha) '!$A$15:$B$181,2,FALSE)</f>
        <v>29.486</v>
      </c>
      <c r="D93">
        <f t="shared" si="7"/>
        <v>29.486</v>
      </c>
      <c r="E93">
        <f>VLOOKUP($A93,'National Results (gha) '!$A$15:$P$181,4,FALSE)*$D93</f>
        <v>39.70863778154733</v>
      </c>
      <c r="F93">
        <f t="shared" si="8"/>
        <v>39.70863778154733</v>
      </c>
      <c r="J93">
        <f>VLOOKUP($A93,'National Results (gha) '!$A$15:$P$181,5,FALSE)*$D93</f>
        <v>11.131453772251714</v>
      </c>
      <c r="K93">
        <f t="shared" si="9"/>
        <v>11.131453772251714</v>
      </c>
      <c r="O93">
        <f>VLOOKUP($A93,'National Results (gha) '!$A$15:$P$181,6,FALSE)*$D93</f>
        <v>0.8872030852413331</v>
      </c>
      <c r="P93">
        <f t="shared" si="10"/>
        <v>0.8872030852413331</v>
      </c>
      <c r="T93">
        <f>VLOOKUP($A93,'National Results (gha) '!$A$15:$P$181,7,FALSE)*$D93</f>
        <v>0.24101000131049602</v>
      </c>
      <c r="U93">
        <f t="shared" si="11"/>
        <v>0.24101000131049602</v>
      </c>
      <c r="Y93">
        <f>VLOOKUP($A93,'National Results (gha) '!$A$15:$P$181,8,FALSE)*$D93</f>
        <v>0.17034638607028804</v>
      </c>
      <c r="Z93">
        <f t="shared" si="12"/>
        <v>0.17034638607028804</v>
      </c>
      <c r="AD93">
        <f>VLOOKUP($A93,'National Results (gha) '!$A$15:$P$181,9,FALSE)*$D93</f>
        <v>26.341657009516304</v>
      </c>
      <c r="AE93">
        <f t="shared" si="13"/>
        <v>26.341657009516304</v>
      </c>
    </row>
    <row r="94" spans="1:31" ht="12.75">
      <c r="A94" t="s">
        <v>132</v>
      </c>
      <c r="B94" t="s">
        <v>185</v>
      </c>
      <c r="C94">
        <f>VLOOKUP(A94,'National Results (gha) '!$A$15:$B$181,2,FALSE)</f>
        <v>4.355</v>
      </c>
      <c r="D94">
        <f t="shared" si="7"/>
        <v>4.355</v>
      </c>
      <c r="E94">
        <f>VLOOKUP($A94,'National Results (gha) '!$A$15:$P$181,4,FALSE)*$D94</f>
        <v>27.404939121366166</v>
      </c>
      <c r="F94">
        <f t="shared" si="8"/>
        <v>27.404939121366166</v>
      </c>
      <c r="J94">
        <f>VLOOKUP($A94,'National Results (gha) '!$A$15:$P$181,5,FALSE)*$D94</f>
        <v>6.128346357252633</v>
      </c>
      <c r="K94">
        <f t="shared" si="9"/>
        <v>6.128346357252633</v>
      </c>
      <c r="O94">
        <f>VLOOKUP($A94,'National Results (gha) '!$A$15:$P$181,6,FALSE)*$D94</f>
        <v>1.549095157909728</v>
      </c>
      <c r="P94">
        <f t="shared" si="10"/>
        <v>1.549095157909728</v>
      </c>
      <c r="T94">
        <f>VLOOKUP($A94,'National Results (gha) '!$A$15:$P$181,7,FALSE)*$D94</f>
        <v>2.74634589617515</v>
      </c>
      <c r="U94">
        <f t="shared" si="11"/>
        <v>2.74634589617515</v>
      </c>
      <c r="Y94">
        <f>VLOOKUP($A94,'National Results (gha) '!$A$15:$P$181,8,FALSE)*$D94</f>
        <v>0.031807656850191816</v>
      </c>
      <c r="Z94">
        <f t="shared" si="12"/>
        <v>0.031807656850191816</v>
      </c>
      <c r="AD94">
        <f>VLOOKUP($A94,'National Results (gha) '!$A$15:$P$181,9,FALSE)*$D94</f>
        <v>16.20515965283811</v>
      </c>
      <c r="AE94">
        <f t="shared" si="13"/>
        <v>16.20515965283811</v>
      </c>
    </row>
    <row r="95" spans="1:31" ht="12.75">
      <c r="A95" t="s">
        <v>54</v>
      </c>
      <c r="B95" t="s">
        <v>185</v>
      </c>
      <c r="C95">
        <f>VLOOKUP(A95,'National Results (gha) '!$A$15:$B$181,2,FALSE)</f>
        <v>6.932</v>
      </c>
      <c r="D95">
        <f t="shared" si="7"/>
        <v>6.932</v>
      </c>
      <c r="E95">
        <f>VLOOKUP($A95,'National Results (gha) '!$A$15:$P$181,4,FALSE)*$D95</f>
        <v>33.39497540684212</v>
      </c>
      <c r="F95">
        <f t="shared" si="8"/>
        <v>33.39497540684212</v>
      </c>
      <c r="J95">
        <f>VLOOKUP($A95,'National Results (gha) '!$A$15:$P$181,5,FALSE)*$D95</f>
        <v>6.962827377150223</v>
      </c>
      <c r="K95">
        <f t="shared" si="9"/>
        <v>6.962827377150223</v>
      </c>
      <c r="O95">
        <f>VLOOKUP($A95,'National Results (gha) '!$A$15:$P$181,6,FALSE)*$D95</f>
        <v>0.9872226979741883</v>
      </c>
      <c r="P95">
        <f t="shared" si="10"/>
        <v>0.9872226979741883</v>
      </c>
      <c r="T95">
        <f>VLOOKUP($A95,'National Results (gha) '!$A$15:$P$181,7,FALSE)*$D95</f>
        <v>2.4716374596840485</v>
      </c>
      <c r="U95">
        <f t="shared" si="11"/>
        <v>2.4716374596840485</v>
      </c>
      <c r="Y95">
        <f>VLOOKUP($A95,'National Results (gha) '!$A$15:$P$181,8,FALSE)*$D95</f>
        <v>1.183080645533412</v>
      </c>
      <c r="Z95">
        <f t="shared" si="12"/>
        <v>1.183080645533412</v>
      </c>
      <c r="AD95">
        <f>VLOOKUP($A95,'National Results (gha) '!$A$15:$P$181,9,FALSE)*$D95</f>
        <v>21.321072430032473</v>
      </c>
      <c r="AE95">
        <f t="shared" si="13"/>
        <v>21.321072430032473</v>
      </c>
    </row>
    <row r="96" spans="1:31" ht="12.75">
      <c r="A96" t="s">
        <v>104</v>
      </c>
      <c r="B96" t="s">
        <v>185</v>
      </c>
      <c r="C96">
        <f>VLOOKUP(A96,'National Results (gha) '!$A$15:$B$181,2,FALSE)</f>
        <v>59.305</v>
      </c>
      <c r="D96">
        <f t="shared" si="7"/>
        <v>59.305</v>
      </c>
      <c r="E96">
        <f>VLOOKUP($A96,'National Results (gha) '!$A$15:$P$181,4,FALSE)*$D96</f>
        <v>295.99543850279053</v>
      </c>
      <c r="F96">
        <f t="shared" si="8"/>
        <v>295.99543850279053</v>
      </c>
      <c r="J96">
        <f>VLOOKUP($A96,'National Results (gha) '!$A$15:$P$181,5,FALSE)*$D96</f>
        <v>68.37627480236945</v>
      </c>
      <c r="K96">
        <f t="shared" si="9"/>
        <v>68.37627480236945</v>
      </c>
      <c r="O96">
        <f>VLOOKUP($A96,'National Results (gha) '!$A$15:$P$181,6,FALSE)*$D96</f>
        <v>21.705903518370892</v>
      </c>
      <c r="P96">
        <f t="shared" si="10"/>
        <v>21.705903518370892</v>
      </c>
      <c r="T96">
        <f>VLOOKUP($A96,'National Results (gha) '!$A$15:$P$181,7,FALSE)*$D96</f>
        <v>29.74615541810887</v>
      </c>
      <c r="U96">
        <f t="shared" si="11"/>
        <v>29.74615541810887</v>
      </c>
      <c r="Y96">
        <f>VLOOKUP($A96,'National Results (gha) '!$A$15:$P$181,8,FALSE)*$D96</f>
        <v>12.462569993832894</v>
      </c>
      <c r="Z96">
        <f t="shared" si="12"/>
        <v>12.462569993832894</v>
      </c>
      <c r="AD96">
        <f>VLOOKUP($A96,'National Results (gha) '!$A$15:$P$181,9,FALSE)*$D96</f>
        <v>157.50557779838505</v>
      </c>
      <c r="AE96">
        <f t="shared" si="13"/>
        <v>157.50557779838505</v>
      </c>
    </row>
    <row r="97" spans="1:31" ht="12.75">
      <c r="A97" t="s">
        <v>169</v>
      </c>
      <c r="B97" t="s">
        <v>186</v>
      </c>
      <c r="C97" t="e">
        <f>VLOOKUP(A97,'National Results (gha) '!$A$15:$B$181,2,FALSE)</f>
        <v>#N/A</v>
      </c>
      <c r="D97">
        <f t="shared" si="7"/>
        <v>0</v>
      </c>
      <c r="E97" t="e">
        <f>VLOOKUP($A97,'National Results (gha) '!$A$15:$P$181,4,FALSE)*$D97</f>
        <v>#N/A</v>
      </c>
      <c r="F97">
        <f t="shared" si="8"/>
        <v>0</v>
      </c>
      <c r="J97" t="e">
        <f>VLOOKUP($A97,'National Results (gha) '!$A$15:$P$181,5,FALSE)*$D97</f>
        <v>#N/A</v>
      </c>
      <c r="K97">
        <f t="shared" si="9"/>
        <v>0</v>
      </c>
      <c r="O97" t="e">
        <f>VLOOKUP($A97,'National Results (gha) '!$A$15:$P$181,6,FALSE)*$D97</f>
        <v>#N/A</v>
      </c>
      <c r="P97">
        <f t="shared" si="10"/>
        <v>0</v>
      </c>
      <c r="T97" t="e">
        <f>VLOOKUP($A97,'National Results (gha) '!$A$15:$P$181,7,FALSE)*$D97</f>
        <v>#N/A</v>
      </c>
      <c r="U97">
        <f t="shared" si="11"/>
        <v>0</v>
      </c>
      <c r="Y97" t="e">
        <f>VLOOKUP($A97,'National Results (gha) '!$A$15:$P$181,8,FALSE)*$D97</f>
        <v>#N/A</v>
      </c>
      <c r="Z97">
        <f t="shared" si="12"/>
        <v>0</v>
      </c>
      <c r="AD97" t="e">
        <f>VLOOKUP($A97,'National Results (gha) '!$A$15:$P$181,9,FALSE)*$D97</f>
        <v>#N/A</v>
      </c>
      <c r="AE97">
        <f t="shared" si="13"/>
        <v>0</v>
      </c>
    </row>
    <row r="98" spans="1:31" ht="12.75">
      <c r="A98" t="s">
        <v>56</v>
      </c>
      <c r="B98" t="s">
        <v>188</v>
      </c>
      <c r="C98">
        <f>VLOOKUP(A98,'National Results (gha) '!$A$15:$B$181,2,FALSE)</f>
        <v>15.408</v>
      </c>
      <c r="D98">
        <f t="shared" si="7"/>
        <v>15.408</v>
      </c>
      <c r="E98">
        <f>VLOOKUP($A98,'National Results (gha) '!$A$15:$P$181,4,FALSE)*$D98</f>
        <v>70.01553737006675</v>
      </c>
      <c r="F98">
        <f t="shared" si="8"/>
        <v>70.01553737006675</v>
      </c>
      <c r="J98">
        <f>VLOOKUP($A98,'National Results (gha) '!$A$15:$P$181,5,FALSE)*$D98</f>
        <v>16.139880620680927</v>
      </c>
      <c r="K98">
        <f t="shared" si="9"/>
        <v>16.139880620680927</v>
      </c>
      <c r="O98">
        <f>VLOOKUP($A98,'National Results (gha) '!$A$15:$P$181,6,FALSE)*$D98</f>
        <v>2.805834578707407</v>
      </c>
      <c r="P98">
        <f t="shared" si="10"/>
        <v>2.805834578707407</v>
      </c>
      <c r="T98">
        <f>VLOOKUP($A98,'National Results (gha) '!$A$15:$P$181,7,FALSE)*$D98</f>
        <v>2.5280235937540856</v>
      </c>
      <c r="U98">
        <f t="shared" si="11"/>
        <v>2.5280235937540856</v>
      </c>
      <c r="Y98">
        <f>VLOOKUP($A98,'National Results (gha) '!$A$15:$P$181,8,FALSE)*$D98</f>
        <v>0.3203136991120297</v>
      </c>
      <c r="Z98">
        <f t="shared" si="12"/>
        <v>0.3203136991120297</v>
      </c>
      <c r="AD98">
        <f>VLOOKUP($A98,'National Results (gha) '!$A$15:$P$181,9,FALSE)*$D98</f>
        <v>47.36002776205647</v>
      </c>
      <c r="AE98">
        <f t="shared" si="13"/>
        <v>47.36002776205647</v>
      </c>
    </row>
    <row r="99" spans="1:31" ht="12.75">
      <c r="A99" t="s">
        <v>170</v>
      </c>
      <c r="B99" t="s">
        <v>188</v>
      </c>
      <c r="C99">
        <f>VLOOKUP(A99,'National Results (gha) '!$A$15:$B$181,2,FALSE)</f>
        <v>2.696</v>
      </c>
      <c r="D99">
        <f t="shared" si="7"/>
        <v>2.696</v>
      </c>
      <c r="E99">
        <f>VLOOKUP($A99,'National Results (gha) '!$A$15:$P$181,4,FALSE)*$D99</f>
        <v>5.194016469981132</v>
      </c>
      <c r="F99">
        <f t="shared" si="8"/>
        <v>5.194016469981132</v>
      </c>
      <c r="J99">
        <f>VLOOKUP($A99,'National Results (gha) '!$A$15:$P$181,5,FALSE)*$D99</f>
        <v>1.419202120099011</v>
      </c>
      <c r="K99">
        <f t="shared" si="9"/>
        <v>1.419202120099011</v>
      </c>
      <c r="O99">
        <f>VLOOKUP($A99,'National Results (gha) '!$A$15:$P$181,6,FALSE)*$D99</f>
        <v>0.2750549017383266</v>
      </c>
      <c r="P99">
        <f t="shared" si="10"/>
        <v>0.2750549017383266</v>
      </c>
      <c r="T99">
        <f>VLOOKUP($A99,'National Results (gha) '!$A$15:$P$181,7,FALSE)*$D99</f>
        <v>0.6072776519165358</v>
      </c>
      <c r="U99">
        <f t="shared" si="11"/>
        <v>0.6072776519165358</v>
      </c>
      <c r="Y99">
        <f>VLOOKUP($A99,'National Results (gha) '!$A$15:$P$181,8,FALSE)*$D99</f>
        <v>0.45187408466633827</v>
      </c>
      <c r="Z99">
        <f t="shared" si="12"/>
        <v>0.45187408466633827</v>
      </c>
      <c r="AD99">
        <f>VLOOKUP($A99,'National Results (gha) '!$A$15:$P$181,9,FALSE)*$D99</f>
        <v>2.3324265268986513</v>
      </c>
      <c r="AE99">
        <f t="shared" si="13"/>
        <v>2.3324265268986513</v>
      </c>
    </row>
    <row r="100" spans="1:31" ht="12.75">
      <c r="A100" t="s">
        <v>127</v>
      </c>
      <c r="B100" t="s">
        <v>185</v>
      </c>
      <c r="C100">
        <f>VLOOKUP(A100,'National Results (gha) '!$A$15:$B$181,2,FALSE)</f>
        <v>127.396</v>
      </c>
      <c r="D100">
        <f t="shared" si="7"/>
        <v>127.396</v>
      </c>
      <c r="E100">
        <f>VLOOKUP($A100,'National Results (gha) '!$A$15:$P$181,4,FALSE)*$D100</f>
        <v>602.4475579965931</v>
      </c>
      <c r="F100">
        <f t="shared" si="8"/>
        <v>602.4475579965931</v>
      </c>
      <c r="J100">
        <f>VLOOKUP($A100,'National Results (gha) '!$A$15:$P$181,5,FALSE)*$D100</f>
        <v>72.1048995496708</v>
      </c>
      <c r="K100">
        <f t="shared" si="9"/>
        <v>72.1048995496708</v>
      </c>
      <c r="O100">
        <f>VLOOKUP($A100,'National Results (gha) '!$A$15:$P$181,6,FALSE)*$D100</f>
        <v>8.469671087761395</v>
      </c>
      <c r="P100">
        <f t="shared" si="10"/>
        <v>8.469671087761395</v>
      </c>
      <c r="T100">
        <f>VLOOKUP($A100,'National Results (gha) '!$A$15:$P$181,7,FALSE)*$D100</f>
        <v>34.990486195093354</v>
      </c>
      <c r="U100">
        <f t="shared" si="11"/>
        <v>34.990486195093354</v>
      </c>
      <c r="Y100">
        <f>VLOOKUP($A100,'National Results (gha) '!$A$15:$P$181,8,FALSE)*$D100</f>
        <v>79.54243954545457</v>
      </c>
      <c r="Z100">
        <f t="shared" si="12"/>
        <v>79.54243954545457</v>
      </c>
      <c r="AD100">
        <f>VLOOKUP($A100,'National Results (gha) '!$A$15:$P$181,9,FALSE)*$D100</f>
        <v>399.3293824910336</v>
      </c>
      <c r="AE100">
        <f t="shared" si="13"/>
        <v>399.3293824910336</v>
      </c>
    </row>
    <row r="101" spans="1:31" ht="12.75">
      <c r="A101" t="s">
        <v>55</v>
      </c>
      <c r="B101" t="s">
        <v>187</v>
      </c>
      <c r="C101">
        <f>VLOOKUP(A101,'National Results (gha) '!$A$15:$B$181,2,FALSE)</f>
        <v>5.941</v>
      </c>
      <c r="D101">
        <f t="shared" si="7"/>
        <v>5.941</v>
      </c>
      <c r="E101">
        <f>VLOOKUP($A101,'National Results (gha) '!$A$15:$P$181,4,FALSE)*$D101</f>
        <v>12.194191505752919</v>
      </c>
      <c r="F101">
        <f t="shared" si="8"/>
        <v>12.194191505752919</v>
      </c>
      <c r="J101">
        <f>VLOOKUP($A101,'National Results (gha) '!$A$15:$P$181,5,FALSE)*$D101</f>
        <v>4.440359098966</v>
      </c>
      <c r="K101">
        <f t="shared" si="9"/>
        <v>4.440359098966</v>
      </c>
      <c r="O101">
        <f>VLOOKUP($A101,'National Results (gha) '!$A$15:$P$181,6,FALSE)*$D101</f>
        <v>0.9241458735616065</v>
      </c>
      <c r="P101">
        <f t="shared" si="10"/>
        <v>0.9241458735616065</v>
      </c>
      <c r="T101">
        <f>VLOOKUP($A101,'National Results (gha) '!$A$15:$P$181,7,FALSE)*$D101</f>
        <v>1.1140700406765076</v>
      </c>
      <c r="U101">
        <f t="shared" si="11"/>
        <v>1.1140700406765076</v>
      </c>
      <c r="Y101">
        <f>VLOOKUP($A101,'National Results (gha) '!$A$15:$P$181,8,FALSE)*$D101</f>
        <v>0.24487594000480983</v>
      </c>
      <c r="Z101">
        <f t="shared" si="12"/>
        <v>0.24487594000480983</v>
      </c>
      <c r="AD101">
        <f>VLOOKUP($A101,'National Results (gha) '!$A$15:$P$181,9,FALSE)*$D101</f>
        <v>4.92651452195775</v>
      </c>
      <c r="AE101">
        <f t="shared" si="13"/>
        <v>4.92651452195775</v>
      </c>
    </row>
    <row r="102" spans="1:31" ht="12.75">
      <c r="A102" t="s">
        <v>58</v>
      </c>
      <c r="B102" t="s">
        <v>186</v>
      </c>
      <c r="C102">
        <f>VLOOKUP(A102,'National Results (gha) '!$A$15:$B$181,2,FALSE)</f>
        <v>5.346</v>
      </c>
      <c r="D102">
        <f t="shared" si="7"/>
        <v>5.346</v>
      </c>
      <c r="E102">
        <f>VLOOKUP($A102,'National Results (gha) '!$A$15:$P$181,4,FALSE)*$D102</f>
        <v>6.665683781648625</v>
      </c>
      <c r="F102">
        <f t="shared" si="8"/>
        <v>6.665683781648625</v>
      </c>
      <c r="J102">
        <f>VLOOKUP($A102,'National Results (gha) '!$A$15:$P$181,5,FALSE)*$D102</f>
        <v>2.957994760720439</v>
      </c>
      <c r="K102">
        <f t="shared" si="9"/>
        <v>2.957994760720439</v>
      </c>
      <c r="O102">
        <f>VLOOKUP($A102,'National Results (gha) '!$A$15:$P$181,6,FALSE)*$D102</f>
        <v>0.8740563166132799</v>
      </c>
      <c r="P102">
        <f t="shared" si="10"/>
        <v>0.8740563166132799</v>
      </c>
      <c r="T102">
        <f>VLOOKUP($A102,'National Results (gha) '!$A$15:$P$181,7,FALSE)*$D102</f>
        <v>0.16783573493399218</v>
      </c>
      <c r="U102">
        <f t="shared" si="11"/>
        <v>0.16783573493399218</v>
      </c>
      <c r="Y102">
        <f>VLOOKUP($A102,'National Results (gha) '!$A$15:$P$181,8,FALSE)*$D102</f>
        <v>0.07061914560351025</v>
      </c>
      <c r="Z102">
        <f t="shared" si="12"/>
        <v>0.07061914560351025</v>
      </c>
      <c r="AD102">
        <f>VLOOKUP($A102,'National Results (gha) '!$A$15:$P$181,9,FALSE)*$D102</f>
        <v>2.180085277891479</v>
      </c>
      <c r="AE102">
        <f t="shared" si="13"/>
        <v>2.180085277891479</v>
      </c>
    </row>
    <row r="103" spans="1:31" ht="12.75">
      <c r="A103" t="s">
        <v>171</v>
      </c>
      <c r="B103" t="s">
        <v>186</v>
      </c>
      <c r="C103">
        <f>VLOOKUP(A103,'National Results (gha) '!$A$15:$B$181,2,FALSE)</f>
        <v>37.755</v>
      </c>
      <c r="D103">
        <f t="shared" si="7"/>
        <v>37.755</v>
      </c>
      <c r="E103">
        <f>VLOOKUP($A103,'National Results (gha) '!$A$15:$P$181,4,FALSE)*$D103</f>
        <v>41.98468886324524</v>
      </c>
      <c r="F103">
        <f t="shared" si="8"/>
        <v>41.98468886324524</v>
      </c>
      <c r="J103">
        <f>VLOOKUP($A103,'National Results (gha) '!$A$15:$P$181,5,FALSE)*$D103</f>
        <v>10.724949561982587</v>
      </c>
      <c r="K103">
        <f t="shared" si="9"/>
        <v>10.724949561982587</v>
      </c>
      <c r="O103">
        <f>VLOOKUP($A103,'National Results (gha) '!$A$15:$P$181,6,FALSE)*$D103</f>
        <v>10.447787217809985</v>
      </c>
      <c r="P103">
        <f t="shared" si="10"/>
        <v>10.447787217809985</v>
      </c>
      <c r="T103">
        <f>VLOOKUP($A103,'National Results (gha) '!$A$15:$P$181,7,FALSE)*$D103</f>
        <v>11.247674144134281</v>
      </c>
      <c r="U103">
        <f t="shared" si="11"/>
        <v>11.247674144134281</v>
      </c>
      <c r="Y103">
        <f>VLOOKUP($A103,'National Results (gha) '!$A$15:$P$181,8,FALSE)*$D103</f>
        <v>2.4383782445225006</v>
      </c>
      <c r="Z103">
        <f t="shared" si="12"/>
        <v>2.4383782445225006</v>
      </c>
      <c r="AD103">
        <f>VLOOKUP($A103,'National Results (gha) '!$A$15:$P$181,9,FALSE)*$D103</f>
        <v>5.5088622413477335</v>
      </c>
      <c r="AE103">
        <f t="shared" si="13"/>
        <v>5.5088622413477335</v>
      </c>
    </row>
    <row r="104" spans="1:31" ht="12.75">
      <c r="A104" t="s">
        <v>67</v>
      </c>
      <c r="B104" t="s">
        <v>186</v>
      </c>
      <c r="C104">
        <f>VLOOKUP(A104,'National Results (gha) '!$A$15:$B$181,2,FALSE)</f>
        <v>14.324</v>
      </c>
      <c r="D104">
        <f t="shared" si="7"/>
        <v>14.324</v>
      </c>
      <c r="E104">
        <f>VLOOKUP($A104,'National Results (gha) '!$A$15:$P$181,4,FALSE)*$D104</f>
        <v>14.819729172133242</v>
      </c>
      <c r="F104">
        <f t="shared" si="8"/>
        <v>14.819729172133242</v>
      </c>
      <c r="J104">
        <f>VLOOKUP($A104,'National Results (gha) '!$A$15:$P$181,5,FALSE)*$D104</f>
        <v>6.870985100342638</v>
      </c>
      <c r="K104">
        <f t="shared" si="9"/>
        <v>6.870985100342638</v>
      </c>
      <c r="O104">
        <f>VLOOKUP($A104,'National Results (gha) '!$A$15:$P$181,6,FALSE)*$D104</f>
        <v>0.7896809716657873</v>
      </c>
      <c r="P104">
        <f t="shared" si="10"/>
        <v>0.7896809716657873</v>
      </c>
      <c r="T104">
        <f>VLOOKUP($A104,'National Results (gha) '!$A$15:$P$181,7,FALSE)*$D104</f>
        <v>3.559232243344858</v>
      </c>
      <c r="U104">
        <f t="shared" si="11"/>
        <v>3.559232243344858</v>
      </c>
      <c r="Y104">
        <f>VLOOKUP($A104,'National Results (gha) '!$A$15:$P$181,8,FALSE)*$D104</f>
        <v>0.9439933874505542</v>
      </c>
      <c r="Z104">
        <f t="shared" si="12"/>
        <v>0.9439933874505542</v>
      </c>
      <c r="AD104">
        <f>VLOOKUP($A104,'National Results (gha) '!$A$15:$P$181,9,FALSE)*$D104</f>
        <v>2.0272417064916577</v>
      </c>
      <c r="AE104">
        <f t="shared" si="13"/>
        <v>2.0272417064916577</v>
      </c>
    </row>
    <row r="105" spans="1:31" ht="12.75">
      <c r="A105" t="s">
        <v>142</v>
      </c>
      <c r="B105" t="s">
        <v>186</v>
      </c>
      <c r="C105">
        <f>VLOOKUP(A105,'National Results (gha) '!$A$15:$B$181,2,FALSE)</f>
        <v>23.728</v>
      </c>
      <c r="D105">
        <f t="shared" si="7"/>
        <v>23.728</v>
      </c>
      <c r="E105">
        <f>VLOOKUP($A105,'National Results (gha) '!$A$15:$P$181,4,FALSE)*$D105</f>
        <v>31.385997788328858</v>
      </c>
      <c r="F105">
        <f t="shared" si="8"/>
        <v>31.385997788328858</v>
      </c>
      <c r="J105">
        <f>VLOOKUP($A105,'National Results (gha) '!$A$15:$P$181,5,FALSE)*$D105</f>
        <v>8.545932234059611</v>
      </c>
      <c r="K105">
        <f t="shared" si="9"/>
        <v>8.545932234059611</v>
      </c>
      <c r="O105">
        <f>VLOOKUP($A105,'National Results (gha) '!$A$15:$P$181,6,FALSE)*$D105</f>
        <v>0.04392679594159774</v>
      </c>
      <c r="P105">
        <f t="shared" si="10"/>
        <v>0.04392679594159774</v>
      </c>
      <c r="T105">
        <f>VLOOKUP($A105,'National Results (gha) '!$A$15:$P$181,7,FALSE)*$D105</f>
        <v>3.3366943377975997</v>
      </c>
      <c r="U105">
        <f t="shared" si="11"/>
        <v>3.3366943377975997</v>
      </c>
      <c r="Y105">
        <f>VLOOKUP($A105,'National Results (gha) '!$A$15:$P$181,8,FALSE)*$D105</f>
        <v>1.0135354618546202</v>
      </c>
      <c r="Z105">
        <f t="shared" si="12"/>
        <v>1.0135354618546202</v>
      </c>
      <c r="AD105">
        <f>VLOOKUP($A105,'National Results (gha) '!$A$15:$P$181,9,FALSE)*$D105</f>
        <v>17.110322187260905</v>
      </c>
      <c r="AE105">
        <f t="shared" si="13"/>
        <v>17.110322187260905</v>
      </c>
    </row>
    <row r="106" spans="1:31" ht="12.75">
      <c r="A106" t="s">
        <v>143</v>
      </c>
      <c r="B106" t="s">
        <v>185</v>
      </c>
      <c r="C106">
        <f>VLOOKUP(A106,'National Results (gha) '!$A$15:$B$181,2,FALSE)</f>
        <v>47.962</v>
      </c>
      <c r="D106">
        <f t="shared" si="7"/>
        <v>47.962</v>
      </c>
      <c r="E106">
        <f>VLOOKUP($A106,'National Results (gha) '!$A$15:$P$181,4,FALSE)*$D106</f>
        <v>233.53367839736103</v>
      </c>
      <c r="F106">
        <f t="shared" si="8"/>
        <v>233.53367839736103</v>
      </c>
      <c r="J106">
        <f>VLOOKUP($A106,'National Results (gha) '!$A$15:$P$181,5,FALSE)*$D106</f>
        <v>36.0023463884639</v>
      </c>
      <c r="K106">
        <f t="shared" si="9"/>
        <v>36.0023463884639</v>
      </c>
      <c r="O106">
        <f>VLOOKUP($A106,'National Results (gha) '!$A$15:$P$181,6,FALSE)*$D106</f>
        <v>3.9149459498468784</v>
      </c>
      <c r="P106">
        <f t="shared" si="10"/>
        <v>3.9149459498468784</v>
      </c>
      <c r="T106">
        <f>VLOOKUP($A106,'National Results (gha) '!$A$15:$P$181,7,FALSE)*$D106</f>
        <v>12.350500538643715</v>
      </c>
      <c r="U106">
        <f t="shared" si="11"/>
        <v>12.350500538643715</v>
      </c>
      <c r="Y106">
        <f>VLOOKUP($A106,'National Results (gha) '!$A$15:$P$181,8,FALSE)*$D106</f>
        <v>25.82474118306739</v>
      </c>
      <c r="Z106">
        <f t="shared" si="12"/>
        <v>25.82474118306739</v>
      </c>
      <c r="AD106">
        <f>VLOOKUP($A106,'National Results (gha) '!$A$15:$P$181,9,FALSE)*$D106</f>
        <v>152.15988603469285</v>
      </c>
      <c r="AE106">
        <f t="shared" si="13"/>
        <v>152.15988603469285</v>
      </c>
    </row>
    <row r="107" spans="1:31" ht="12.75">
      <c r="A107" t="s">
        <v>57</v>
      </c>
      <c r="B107" t="s">
        <v>185</v>
      </c>
      <c r="C107">
        <f>VLOOKUP(A107,'National Results (gha) '!$A$15:$B$181,2,FALSE)</f>
        <v>2.851</v>
      </c>
      <c r="D107">
        <f t="shared" si="7"/>
        <v>2.851</v>
      </c>
      <c r="E107">
        <f>VLOOKUP($A107,'National Results (gha) '!$A$15:$P$181,4,FALSE)*$D107</f>
        <v>18.032382336050112</v>
      </c>
      <c r="F107">
        <f t="shared" si="8"/>
        <v>18.032382336050112</v>
      </c>
      <c r="J107">
        <f>VLOOKUP($A107,'National Results (gha) '!$A$15:$P$181,5,FALSE)*$D107</f>
        <v>2.150415934466851</v>
      </c>
      <c r="K107">
        <f t="shared" si="9"/>
        <v>2.150415934466851</v>
      </c>
      <c r="O107">
        <f>VLOOKUP($A107,'National Results (gha) '!$A$15:$P$181,6,FALSE)*$D107</f>
        <v>1.0855175451026404</v>
      </c>
      <c r="P107">
        <f t="shared" si="10"/>
        <v>1.0855175451026404</v>
      </c>
      <c r="T107">
        <f>VLOOKUP($A107,'National Results (gha) '!$A$15:$P$181,7,FALSE)*$D107</f>
        <v>0.7149267247232751</v>
      </c>
      <c r="U107">
        <f t="shared" si="11"/>
        <v>0.7149267247232751</v>
      </c>
      <c r="Y107">
        <f>VLOOKUP($A107,'National Results (gha) '!$A$15:$P$181,8,FALSE)*$D107</f>
        <v>0.9591225473438464</v>
      </c>
      <c r="Z107">
        <f t="shared" si="12"/>
        <v>0.9591225473438464</v>
      </c>
      <c r="AD107">
        <f>VLOOKUP($A107,'National Results (gha) '!$A$15:$P$181,9,FALSE)*$D107</f>
        <v>12.908306096834302</v>
      </c>
      <c r="AE107">
        <f t="shared" si="13"/>
        <v>12.908306096834302</v>
      </c>
    </row>
    <row r="108" spans="1:31" ht="12.75">
      <c r="A108" t="s">
        <v>105</v>
      </c>
      <c r="B108" t="s">
        <v>188</v>
      </c>
      <c r="C108">
        <f>VLOOKUP(A108,'National Results (gha) '!$A$15:$B$181,2,FALSE)</f>
        <v>2.269</v>
      </c>
      <c r="D108">
        <f t="shared" si="7"/>
        <v>2.269</v>
      </c>
      <c r="E108">
        <f>VLOOKUP($A108,'National Results (gha) '!$A$15:$P$181,4,FALSE)*$D108</f>
        <v>12.80271983280085</v>
      </c>
      <c r="F108">
        <f t="shared" si="8"/>
        <v>12.80271983280085</v>
      </c>
      <c r="J108">
        <f>VLOOKUP($A108,'National Results (gha) '!$A$15:$P$181,5,FALSE)*$D108</f>
        <v>2.6259341826194826</v>
      </c>
      <c r="K108">
        <f t="shared" si="9"/>
        <v>2.6259341826194826</v>
      </c>
      <c r="O108">
        <f>VLOOKUP($A108,'National Results (gha) '!$A$15:$P$181,6,FALSE)*$D108</f>
        <v>0.117402428511758</v>
      </c>
      <c r="P108">
        <f t="shared" si="10"/>
        <v>0.117402428511758</v>
      </c>
      <c r="T108">
        <f>VLOOKUP($A108,'National Results (gha) '!$A$15:$P$181,7,FALSE)*$D108</f>
        <v>5.628096319220007</v>
      </c>
      <c r="U108">
        <f t="shared" si="11"/>
        <v>5.628096319220007</v>
      </c>
      <c r="Y108">
        <f>VLOOKUP($A108,'National Results (gha) '!$A$15:$P$181,8,FALSE)*$D108</f>
        <v>1.0202894257268997</v>
      </c>
      <c r="Z108">
        <f t="shared" si="12"/>
        <v>1.0202894257268997</v>
      </c>
      <c r="AD108">
        <f>VLOOKUP($A108,'National Results (gha) '!$A$15:$P$181,9,FALSE)*$D108</f>
        <v>3.2422532600081917</v>
      </c>
      <c r="AE108">
        <f t="shared" si="13"/>
        <v>3.2422532600081917</v>
      </c>
    </row>
    <row r="109" spans="1:31" ht="12.75">
      <c r="A109" t="s">
        <v>144</v>
      </c>
      <c r="B109" t="s">
        <v>186</v>
      </c>
      <c r="C109">
        <f>VLOOKUP(A109,'National Results (gha) '!$A$15:$B$181,2,FALSE)</f>
        <v>6.092</v>
      </c>
      <c r="D109">
        <f t="shared" si="7"/>
        <v>6.092</v>
      </c>
      <c r="E109">
        <f>VLOOKUP($A109,'National Results (gha) '!$A$15:$P$181,4,FALSE)*$D109</f>
        <v>7.788848238534367</v>
      </c>
      <c r="F109">
        <f t="shared" si="8"/>
        <v>7.788848238534367</v>
      </c>
      <c r="J109">
        <f>VLOOKUP($A109,'National Results (gha) '!$A$15:$P$181,5,FALSE)*$D109</f>
        <v>3.171204109221069</v>
      </c>
      <c r="K109">
        <f t="shared" si="9"/>
        <v>3.171204109221069</v>
      </c>
      <c r="O109">
        <f>VLOOKUP($A109,'National Results (gha) '!$A$15:$P$181,6,FALSE)*$D109</f>
        <v>0.8681858496717041</v>
      </c>
      <c r="P109">
        <f t="shared" si="10"/>
        <v>0.8681858496717041</v>
      </c>
      <c r="T109">
        <f>VLOOKUP($A109,'National Results (gha) '!$A$15:$P$181,7,FALSE)*$D109</f>
        <v>2.238534319705909</v>
      </c>
      <c r="U109">
        <f t="shared" si="11"/>
        <v>2.238534319705909</v>
      </c>
      <c r="Y109">
        <f>VLOOKUP($A109,'National Results (gha) '!$A$15:$P$181,8,FALSE)*$D109</f>
        <v>0.09009670437615487</v>
      </c>
      <c r="Z109">
        <f t="shared" si="12"/>
        <v>0.09009670437615487</v>
      </c>
      <c r="AD109">
        <f>VLOOKUP($A109,'National Results (gha) '!$A$15:$P$181,9,FALSE)*$D109</f>
        <v>0.6723237907684306</v>
      </c>
      <c r="AE109">
        <f t="shared" si="13"/>
        <v>0.6723237907684306</v>
      </c>
    </row>
    <row r="110" spans="1:31" ht="12.75">
      <c r="A110" t="s">
        <v>59</v>
      </c>
      <c r="B110" t="s">
        <v>188</v>
      </c>
      <c r="C110">
        <f>VLOOKUP(A110,'National Results (gha) '!$A$15:$B$181,2,FALSE)</f>
        <v>4.162</v>
      </c>
      <c r="D110">
        <f t="shared" si="7"/>
        <v>4.162</v>
      </c>
      <c r="E110">
        <f>VLOOKUP($A110,'National Results (gha) '!$A$15:$P$181,4,FALSE)*$D110</f>
        <v>12.08185095848137</v>
      </c>
      <c r="F110">
        <f t="shared" si="8"/>
        <v>12.08185095848137</v>
      </c>
      <c r="J110">
        <f>VLOOKUP($A110,'National Results (gha) '!$A$15:$P$181,5,FALSE)*$D110</f>
        <v>3.1963190313974916</v>
      </c>
      <c r="K110">
        <f t="shared" si="9"/>
        <v>3.1963190313974916</v>
      </c>
      <c r="O110">
        <f>VLOOKUP($A110,'National Results (gha) '!$A$15:$P$181,6,FALSE)*$D110</f>
        <v>1.2501813671778779</v>
      </c>
      <c r="P110">
        <f t="shared" si="10"/>
        <v>1.2501813671778779</v>
      </c>
      <c r="T110">
        <f>VLOOKUP($A110,'National Results (gha) '!$A$15:$P$181,7,FALSE)*$D110</f>
        <v>1.1694304592673987</v>
      </c>
      <c r="U110">
        <f t="shared" si="11"/>
        <v>1.1694304592673987</v>
      </c>
      <c r="Y110">
        <f>VLOOKUP($A110,'National Results (gha) '!$A$15:$P$181,8,FALSE)*$D110</f>
        <v>0.3018375473995929</v>
      </c>
      <c r="Z110">
        <f t="shared" si="12"/>
        <v>0.3018375473995929</v>
      </c>
      <c r="AD110">
        <f>VLOOKUP($A110,'National Results (gha) '!$A$15:$P$181,9,FALSE)*$D110</f>
        <v>5.937717740948876</v>
      </c>
      <c r="AE110">
        <f t="shared" si="13"/>
        <v>5.937717740948876</v>
      </c>
    </row>
    <row r="111" spans="1:31" ht="12.75">
      <c r="A111" t="s">
        <v>269</v>
      </c>
      <c r="B111" t="s">
        <v>187</v>
      </c>
      <c r="C111">
        <f>VLOOKUP(A111,'National Results (gha) '!$A$15:$B$181,2,FALSE)</f>
        <v>2.032</v>
      </c>
      <c r="D111">
        <f t="shared" si="7"/>
        <v>2.032</v>
      </c>
      <c r="E111">
        <f>VLOOKUP($A111,'National Results (gha) '!$A$15:$P$181,4,FALSE)*$D111</f>
        <v>2.183259349045137</v>
      </c>
      <c r="F111">
        <f t="shared" si="8"/>
        <v>2.183259349045137</v>
      </c>
      <c r="J111">
        <f>VLOOKUP($A111,'National Results (gha) '!$A$15:$P$181,5,FALSE)*$D111</f>
        <v>0.25245880608738464</v>
      </c>
      <c r="K111">
        <f t="shared" si="9"/>
        <v>0.25245880608738464</v>
      </c>
      <c r="O111">
        <f>VLOOKUP($A111,'National Results (gha) '!$A$15:$P$181,6,FALSE)*$D111</f>
        <v>1.0689387945965398</v>
      </c>
      <c r="P111">
        <f t="shared" si="10"/>
        <v>1.0689387945965398</v>
      </c>
      <c r="T111">
        <f>VLOOKUP($A111,'National Results (gha) '!$A$15:$P$181,7,FALSE)*$D111</f>
        <v>0.7847093474373972</v>
      </c>
      <c r="U111">
        <f t="shared" si="11"/>
        <v>0.7847093474373972</v>
      </c>
      <c r="Y111">
        <f>VLOOKUP($A111,'National Results (gha) '!$A$15:$P$181,8,FALSE)*$D111</f>
        <v>0.011464928539656298</v>
      </c>
      <c r="Z111">
        <f t="shared" si="12"/>
        <v>0.011464928539656298</v>
      </c>
      <c r="AD111">
        <f>VLOOKUP($A111,'National Results (gha) '!$A$15:$P$181,9,FALSE)*$D111</f>
        <v>0.04788152622129877</v>
      </c>
      <c r="AE111">
        <f t="shared" si="13"/>
        <v>0.04788152622129877</v>
      </c>
    </row>
    <row r="112" spans="1:31" ht="12.75">
      <c r="A112" t="s">
        <v>35</v>
      </c>
      <c r="B112" t="s">
        <v>186</v>
      </c>
      <c r="C112">
        <f>VLOOKUP(A112,'National Results (gha) '!$A$15:$B$181,2,FALSE)</f>
        <v>3.627</v>
      </c>
      <c r="D112">
        <f t="shared" si="7"/>
        <v>3.627</v>
      </c>
      <c r="E112">
        <f>VLOOKUP($A112,'National Results (gha) '!$A$15:$P$181,4,FALSE)*$D112</f>
        <v>4.568625178690957</v>
      </c>
      <c r="F112">
        <f t="shared" si="8"/>
        <v>4.568625178690957</v>
      </c>
      <c r="J112">
        <f>VLOOKUP($A112,'National Results (gha) '!$A$15:$P$181,5,FALSE)*$D112</f>
        <v>1.1181742959005117</v>
      </c>
      <c r="K112">
        <f t="shared" si="9"/>
        <v>1.1181742959005117</v>
      </c>
      <c r="O112">
        <f>VLOOKUP($A112,'National Results (gha) '!$A$15:$P$181,6,FALSE)*$D112</f>
        <v>0.08638066301470876</v>
      </c>
      <c r="P112">
        <f t="shared" si="10"/>
        <v>0.08638066301470876</v>
      </c>
      <c r="T112">
        <f>VLOOKUP($A112,'National Results (gha) '!$A$15:$P$181,7,FALSE)*$D112</f>
        <v>2.627570531118469</v>
      </c>
      <c r="U112">
        <f t="shared" si="11"/>
        <v>2.627570531118469</v>
      </c>
      <c r="Y112">
        <f>VLOOKUP($A112,'National Results (gha) '!$A$15:$P$181,8,FALSE)*$D112</f>
        <v>0.27240163197451994</v>
      </c>
      <c r="Z112">
        <f t="shared" si="12"/>
        <v>0.27240163197451994</v>
      </c>
      <c r="AD112">
        <f>VLOOKUP($A112,'National Results (gha) '!$A$15:$P$181,9,FALSE)*$D112</f>
        <v>0.29285779600461487</v>
      </c>
      <c r="AE112">
        <f t="shared" si="13"/>
        <v>0.29285779600461487</v>
      </c>
    </row>
    <row r="113" spans="1:31" ht="12.75">
      <c r="A113" t="s">
        <v>145</v>
      </c>
      <c r="B113" t="s">
        <v>188</v>
      </c>
      <c r="C113">
        <f>VLOOKUP(A113,'National Results (gha) '!$A$15:$B$181,2,FALSE)</f>
        <v>6.169</v>
      </c>
      <c r="D113">
        <f t="shared" si="7"/>
        <v>6.169</v>
      </c>
      <c r="E113">
        <f>VLOOKUP($A113,'National Results (gha) '!$A$15:$P$181,4,FALSE)*$D113</f>
        <v>18.823704926421314</v>
      </c>
      <c r="F113">
        <f t="shared" si="8"/>
        <v>18.823704926421314</v>
      </c>
      <c r="J113">
        <f>VLOOKUP($A113,'National Results (gha) '!$A$15:$P$181,5,FALSE)*$D113</f>
        <v>4.508243927523682</v>
      </c>
      <c r="K113">
        <f t="shared" si="9"/>
        <v>4.508243927523682</v>
      </c>
      <c r="O113">
        <f>VLOOKUP($A113,'National Results (gha) '!$A$15:$P$181,6,FALSE)*$D113</f>
        <v>1.4490208097727508</v>
      </c>
      <c r="P113">
        <f t="shared" si="10"/>
        <v>1.4490208097727508</v>
      </c>
      <c r="T113">
        <f>VLOOKUP($A113,'National Results (gha) '!$A$15:$P$181,7,FALSE)*$D113</f>
        <v>0.6144308388812437</v>
      </c>
      <c r="U113">
        <f t="shared" si="11"/>
        <v>0.6144308388812437</v>
      </c>
      <c r="Y113">
        <f>VLOOKUP($A113,'National Results (gha) '!$A$15:$P$181,8,FALSE)*$D113</f>
        <v>0.2628911319004561</v>
      </c>
      <c r="Z113">
        <f t="shared" si="12"/>
        <v>0.2628911319004561</v>
      </c>
      <c r="AD113">
        <f>VLOOKUP($A113,'National Results (gha) '!$A$15:$P$181,9,FALSE)*$D113</f>
        <v>11.865889962479825</v>
      </c>
      <c r="AE113">
        <f t="shared" si="13"/>
        <v>11.865889962479825</v>
      </c>
    </row>
    <row r="114" spans="1:31" ht="12.75">
      <c r="A114" t="s">
        <v>227</v>
      </c>
      <c r="B114" t="s">
        <v>185</v>
      </c>
      <c r="C114" t="e">
        <f>VLOOKUP(A114,'National Results (gha) '!$A$15:$B$181,2,FALSE)</f>
        <v>#N/A</v>
      </c>
      <c r="D114">
        <f t="shared" si="7"/>
        <v>0</v>
      </c>
      <c r="E114" t="e">
        <f>VLOOKUP($A114,'National Results (gha) '!$A$15:$P$181,4,FALSE)*$D114</f>
        <v>#N/A</v>
      </c>
      <c r="F114">
        <f t="shared" si="8"/>
        <v>0</v>
      </c>
      <c r="J114" t="e">
        <f>VLOOKUP($A114,'National Results (gha) '!$A$15:$P$181,5,FALSE)*$D114</f>
        <v>#N/A</v>
      </c>
      <c r="K114">
        <f t="shared" si="9"/>
        <v>0</v>
      </c>
      <c r="O114" t="e">
        <f>VLOOKUP($A114,'National Results (gha) '!$A$15:$P$181,6,FALSE)*$D114</f>
        <v>#N/A</v>
      </c>
      <c r="P114">
        <f t="shared" si="10"/>
        <v>0</v>
      </c>
      <c r="T114" t="e">
        <f>VLOOKUP($A114,'National Results (gha) '!$A$15:$P$181,7,FALSE)*$D114</f>
        <v>#N/A</v>
      </c>
      <c r="U114">
        <f t="shared" si="11"/>
        <v>0</v>
      </c>
      <c r="Y114" t="e">
        <f>VLOOKUP($A114,'National Results (gha) '!$A$15:$P$181,8,FALSE)*$D114</f>
        <v>#N/A</v>
      </c>
      <c r="Z114">
        <f t="shared" si="12"/>
        <v>0</v>
      </c>
      <c r="AD114" t="e">
        <f>VLOOKUP($A114,'National Results (gha) '!$A$15:$P$181,9,FALSE)*$D114</f>
        <v>#N/A</v>
      </c>
      <c r="AE114">
        <f t="shared" si="13"/>
        <v>0</v>
      </c>
    </row>
    <row r="115" spans="1:31" ht="12.75">
      <c r="A115" t="s">
        <v>106</v>
      </c>
      <c r="B115" t="s">
        <v>188</v>
      </c>
      <c r="C115">
        <f>VLOOKUP(A115,'National Results (gha) '!$A$15:$B$181,2,FALSE)</f>
        <v>3.356</v>
      </c>
      <c r="D115">
        <f t="shared" si="7"/>
        <v>3.356</v>
      </c>
      <c r="E115">
        <f>VLOOKUP($A115,'National Results (gha) '!$A$15:$P$181,4,FALSE)*$D115</f>
        <v>15.668135388155022</v>
      </c>
      <c r="F115">
        <f t="shared" si="8"/>
        <v>15.668135388155022</v>
      </c>
      <c r="J115">
        <f>VLOOKUP($A115,'National Results (gha) '!$A$15:$P$181,5,FALSE)*$D115</f>
        <v>3.7794286082234794</v>
      </c>
      <c r="K115">
        <f t="shared" si="9"/>
        <v>3.7794286082234794</v>
      </c>
      <c r="O115">
        <f>VLOOKUP($A115,'National Results (gha) '!$A$15:$P$181,6,FALSE)*$D115</f>
        <v>0.30073385234940486</v>
      </c>
      <c r="P115">
        <f t="shared" si="10"/>
        <v>0.30073385234940486</v>
      </c>
      <c r="T115">
        <f>VLOOKUP($A115,'National Results (gha) '!$A$15:$P$181,7,FALSE)*$D115</f>
        <v>3.4356953031832314</v>
      </c>
      <c r="U115">
        <f t="shared" si="11"/>
        <v>3.4356953031832314</v>
      </c>
      <c r="Y115">
        <f>VLOOKUP($A115,'National Results (gha) '!$A$15:$P$181,8,FALSE)*$D115</f>
        <v>1.9286404445176406</v>
      </c>
      <c r="Z115">
        <f t="shared" si="12"/>
        <v>1.9286404445176406</v>
      </c>
      <c r="AD115">
        <f>VLOOKUP($A115,'National Results (gha) '!$A$15:$P$181,9,FALSE)*$D115</f>
        <v>5.552538112912992</v>
      </c>
      <c r="AE115">
        <f t="shared" si="13"/>
        <v>5.552538112912992</v>
      </c>
    </row>
    <row r="116" spans="1:31" ht="12.75">
      <c r="A116" t="s">
        <v>270</v>
      </c>
      <c r="B116" t="s">
        <v>187</v>
      </c>
      <c r="C116" t="e">
        <f>VLOOKUP(A116,'National Results (gha) '!$A$15:$B$181,2,FALSE)</f>
        <v>#N/A</v>
      </c>
      <c r="D116">
        <f t="shared" si="7"/>
        <v>0</v>
      </c>
      <c r="E116" t="e">
        <f>VLOOKUP($A116,'National Results (gha) '!$A$15:$P$181,4,FALSE)*$D116</f>
        <v>#N/A</v>
      </c>
      <c r="F116">
        <f t="shared" si="8"/>
        <v>0</v>
      </c>
      <c r="J116" t="e">
        <f>VLOOKUP($A116,'National Results (gha) '!$A$15:$P$181,5,FALSE)*$D116</f>
        <v>#N/A</v>
      </c>
      <c r="K116">
        <f t="shared" si="9"/>
        <v>0</v>
      </c>
      <c r="O116" t="e">
        <f>VLOOKUP($A116,'National Results (gha) '!$A$15:$P$181,6,FALSE)*$D116</f>
        <v>#N/A</v>
      </c>
      <c r="P116">
        <f t="shared" si="10"/>
        <v>0</v>
      </c>
      <c r="T116" t="e">
        <f>VLOOKUP($A116,'National Results (gha) '!$A$15:$P$181,7,FALSE)*$D116</f>
        <v>#N/A</v>
      </c>
      <c r="U116">
        <f t="shared" si="11"/>
        <v>0</v>
      </c>
      <c r="Y116" t="e">
        <f>VLOOKUP($A116,'National Results (gha) '!$A$15:$P$181,8,FALSE)*$D116</f>
        <v>#N/A</v>
      </c>
      <c r="Z116">
        <f t="shared" si="12"/>
        <v>0</v>
      </c>
      <c r="AD116" t="e">
        <f>VLOOKUP($A116,'National Results (gha) '!$A$15:$P$181,9,FALSE)*$D116</f>
        <v>#N/A</v>
      </c>
      <c r="AE116">
        <f t="shared" si="13"/>
        <v>0</v>
      </c>
    </row>
    <row r="117" spans="1:31" ht="12.75">
      <c r="A117" t="s">
        <v>36</v>
      </c>
      <c r="B117" t="s">
        <v>186</v>
      </c>
      <c r="C117">
        <f>VLOOKUP(A117,'National Results (gha) '!$A$15:$B$181,2,FALSE)</f>
        <v>18.604</v>
      </c>
      <c r="D117">
        <f t="shared" si="7"/>
        <v>18.604</v>
      </c>
      <c r="E117">
        <f>VLOOKUP($A117,'National Results (gha) '!$A$15:$P$181,4,FALSE)*$D117</f>
        <v>33.37427912838856</v>
      </c>
      <c r="F117">
        <f t="shared" si="8"/>
        <v>33.37427912838856</v>
      </c>
      <c r="J117">
        <f>VLOOKUP($A117,'National Results (gha) '!$A$15:$P$181,5,FALSE)*$D117</f>
        <v>5.422653414086167</v>
      </c>
      <c r="K117">
        <f t="shared" si="9"/>
        <v>5.422653414086167</v>
      </c>
      <c r="O117">
        <f>VLOOKUP($A117,'National Results (gha) '!$A$15:$P$181,6,FALSE)*$D117</f>
        <v>7.701878949572908</v>
      </c>
      <c r="P117">
        <f t="shared" si="10"/>
        <v>7.701878949572908</v>
      </c>
      <c r="T117">
        <f>VLOOKUP($A117,'National Results (gha) '!$A$15:$P$181,7,FALSE)*$D117</f>
        <v>15.681496354004194</v>
      </c>
      <c r="U117">
        <f t="shared" si="11"/>
        <v>15.681496354004194</v>
      </c>
      <c r="Y117">
        <f>VLOOKUP($A117,'National Results (gha) '!$A$15:$P$181,8,FALSE)*$D117</f>
        <v>2.1547946733128205</v>
      </c>
      <c r="Z117">
        <f t="shared" si="12"/>
        <v>2.1547946733128205</v>
      </c>
      <c r="AD117">
        <f>VLOOKUP($A117,'National Results (gha) '!$A$15:$P$181,9,FALSE)*$D117</f>
        <v>1.2794046519173998</v>
      </c>
      <c r="AE117">
        <f t="shared" si="13"/>
        <v>1.2794046519173998</v>
      </c>
    </row>
    <row r="118" spans="1:31" ht="12.75">
      <c r="A118" t="s">
        <v>271</v>
      </c>
      <c r="B118" t="s">
        <v>186</v>
      </c>
      <c r="C118">
        <f>VLOOKUP(A118,'National Results (gha) '!$A$15:$B$181,2,FALSE)</f>
        <v>14.439</v>
      </c>
      <c r="D118">
        <f t="shared" si="7"/>
        <v>14.439</v>
      </c>
      <c r="E118">
        <f>VLOOKUP($A118,'National Results (gha) '!$A$15:$P$181,4,FALSE)*$D118</f>
        <v>10.55164216084815</v>
      </c>
      <c r="F118">
        <f t="shared" si="8"/>
        <v>10.55164216084815</v>
      </c>
      <c r="J118">
        <f>VLOOKUP($A118,'National Results (gha) '!$A$15:$P$181,5,FALSE)*$D118</f>
        <v>6.040264755923519</v>
      </c>
      <c r="K118">
        <f t="shared" si="9"/>
        <v>6.040264755923519</v>
      </c>
      <c r="O118">
        <f>VLOOKUP($A118,'National Results (gha) '!$A$15:$P$181,6,FALSE)*$D118</f>
        <v>0.43164210419109383</v>
      </c>
      <c r="P118">
        <f t="shared" si="10"/>
        <v>0.43164210419109383</v>
      </c>
      <c r="T118">
        <f>VLOOKUP($A118,'National Results (gha) '!$A$15:$P$181,7,FALSE)*$D118</f>
        <v>2.3728639976554198</v>
      </c>
      <c r="U118">
        <f t="shared" si="11"/>
        <v>2.3728639976554198</v>
      </c>
      <c r="Y118">
        <f>VLOOKUP($A118,'National Results (gha) '!$A$15:$P$181,8,FALSE)*$D118</f>
        <v>0.1496238065079849</v>
      </c>
      <c r="Z118">
        <f t="shared" si="12"/>
        <v>0.1496238065079849</v>
      </c>
      <c r="AD118">
        <f>VLOOKUP($A118,'National Results (gha) '!$A$15:$P$181,9,FALSE)*$D118</f>
        <v>0.6922058712233056</v>
      </c>
      <c r="AE118">
        <f t="shared" si="13"/>
        <v>0.6922058712233056</v>
      </c>
    </row>
    <row r="119" spans="1:31" ht="12.75">
      <c r="A119" t="s">
        <v>172</v>
      </c>
      <c r="B119" t="s">
        <v>188</v>
      </c>
      <c r="C119">
        <f>VLOOKUP(A119,'National Results (gha) '!$A$15:$B$181,2,FALSE)</f>
        <v>26.556</v>
      </c>
      <c r="D119">
        <f t="shared" si="7"/>
        <v>26.556</v>
      </c>
      <c r="E119">
        <f>VLOOKUP($A119,'National Results (gha) '!$A$15:$P$181,4,FALSE)*$D119</f>
        <v>129.18164338153665</v>
      </c>
      <c r="F119">
        <f t="shared" si="8"/>
        <v>129.18164338153665</v>
      </c>
      <c r="J119">
        <f>VLOOKUP($A119,'National Results (gha) '!$A$15:$P$181,5,FALSE)*$D119</f>
        <v>15.424705954842299</v>
      </c>
      <c r="K119">
        <f t="shared" si="9"/>
        <v>15.424705954842299</v>
      </c>
      <c r="O119">
        <f>VLOOKUP($A119,'National Results (gha) '!$A$15:$P$181,6,FALSE)*$D119</f>
        <v>2.4734528951805492</v>
      </c>
      <c r="P119">
        <f t="shared" si="10"/>
        <v>2.4734528951805492</v>
      </c>
      <c r="T119">
        <f>VLOOKUP($A119,'National Results (gha) '!$A$15:$P$181,7,FALSE)*$D119</f>
        <v>12.922012592097209</v>
      </c>
      <c r="U119">
        <f t="shared" si="11"/>
        <v>12.922012592097209</v>
      </c>
      <c r="Y119">
        <f>VLOOKUP($A119,'National Results (gha) '!$A$15:$P$181,8,FALSE)*$D119</f>
        <v>13.435674266507691</v>
      </c>
      <c r="Z119">
        <f t="shared" si="12"/>
        <v>13.435674266507691</v>
      </c>
      <c r="AD119">
        <f>VLOOKUP($A119,'National Results (gha) '!$A$15:$P$181,9,FALSE)*$D119</f>
        <v>82.84129443802617</v>
      </c>
      <c r="AE119">
        <f t="shared" si="13"/>
        <v>82.84129443802617</v>
      </c>
    </row>
    <row r="120" spans="1:31" ht="12.75">
      <c r="A120" t="s">
        <v>229</v>
      </c>
      <c r="B120" t="s">
        <v>187</v>
      </c>
      <c r="C120" t="e">
        <f>VLOOKUP(A120,'National Results (gha) '!$A$15:$B$181,2,FALSE)</f>
        <v>#N/A</v>
      </c>
      <c r="D120">
        <f t="shared" si="7"/>
        <v>0</v>
      </c>
      <c r="E120" t="e">
        <f>VLOOKUP($A120,'National Results (gha) '!$A$15:$P$181,4,FALSE)*$D120</f>
        <v>#N/A</v>
      </c>
      <c r="F120">
        <f t="shared" si="8"/>
        <v>0</v>
      </c>
      <c r="J120" t="e">
        <f>VLOOKUP($A120,'National Results (gha) '!$A$15:$P$181,5,FALSE)*$D120</f>
        <v>#N/A</v>
      </c>
      <c r="K120">
        <f t="shared" si="9"/>
        <v>0</v>
      </c>
      <c r="O120" t="e">
        <f>VLOOKUP($A120,'National Results (gha) '!$A$15:$P$181,6,FALSE)*$D120</f>
        <v>#N/A</v>
      </c>
      <c r="P120">
        <f t="shared" si="10"/>
        <v>0</v>
      </c>
      <c r="T120" t="e">
        <f>VLOOKUP($A120,'National Results (gha) '!$A$15:$P$181,7,FALSE)*$D120</f>
        <v>#N/A</v>
      </c>
      <c r="U120">
        <f t="shared" si="11"/>
        <v>0</v>
      </c>
      <c r="Y120" t="e">
        <f>VLOOKUP($A120,'National Results (gha) '!$A$15:$P$181,8,FALSE)*$D120</f>
        <v>#N/A</v>
      </c>
      <c r="Z120">
        <f t="shared" si="12"/>
        <v>0</v>
      </c>
      <c r="AD120" t="e">
        <f>VLOOKUP($A120,'National Results (gha) '!$A$15:$P$181,9,FALSE)*$D120</f>
        <v>#N/A</v>
      </c>
      <c r="AE120">
        <f t="shared" si="13"/>
        <v>0</v>
      </c>
    </row>
    <row r="121" spans="1:31" ht="12.75">
      <c r="A121" t="s">
        <v>37</v>
      </c>
      <c r="B121" t="s">
        <v>186</v>
      </c>
      <c r="C121">
        <f>VLOOKUP(A121,'National Results (gha) '!$A$15:$B$181,2,FALSE)</f>
        <v>12.409</v>
      </c>
      <c r="D121">
        <f t="shared" si="7"/>
        <v>12.409</v>
      </c>
      <c r="E121">
        <f>VLOOKUP($A121,'National Results (gha) '!$A$15:$P$181,4,FALSE)*$D121</f>
        <v>23.96526254795973</v>
      </c>
      <c r="F121">
        <f t="shared" si="8"/>
        <v>23.96526254795973</v>
      </c>
      <c r="J121">
        <f>VLOOKUP($A121,'National Results (gha) '!$A$15:$P$181,5,FALSE)*$D121</f>
        <v>9.008097359999823</v>
      </c>
      <c r="K121">
        <f t="shared" si="9"/>
        <v>9.008097359999823</v>
      </c>
      <c r="O121">
        <f>VLOOKUP($A121,'National Results (gha) '!$A$15:$P$181,6,FALSE)*$D121</f>
        <v>10.262435842492003</v>
      </c>
      <c r="P121">
        <f t="shared" si="10"/>
        <v>10.262435842492003</v>
      </c>
      <c r="T121">
        <f>VLOOKUP($A121,'National Results (gha) '!$A$15:$P$181,7,FALSE)*$D121</f>
        <v>2.2794355564336297</v>
      </c>
      <c r="U121">
        <f t="shared" si="11"/>
        <v>2.2794355564336297</v>
      </c>
      <c r="Y121">
        <f>VLOOKUP($A121,'National Results (gha) '!$A$15:$P$181,8,FALSE)*$D121</f>
        <v>0.404408913439014</v>
      </c>
      <c r="Z121">
        <f t="shared" si="12"/>
        <v>0.404408913439014</v>
      </c>
      <c r="AD121">
        <f>VLOOKUP($A121,'National Results (gha) '!$A$15:$P$181,9,FALSE)*$D121</f>
        <v>0.883051668626344</v>
      </c>
      <c r="AE121">
        <f t="shared" si="13"/>
        <v>0.883051668626344</v>
      </c>
    </row>
    <row r="122" spans="1:31" ht="12.75">
      <c r="A122" t="s">
        <v>230</v>
      </c>
      <c r="B122" t="s">
        <v>185</v>
      </c>
      <c r="C122" t="e">
        <f>VLOOKUP(A122,'National Results (gha) '!$A$15:$B$181,2,FALSE)</f>
        <v>#N/A</v>
      </c>
      <c r="D122">
        <f t="shared" si="7"/>
        <v>0</v>
      </c>
      <c r="E122" t="e">
        <f>VLOOKUP($A122,'National Results (gha) '!$A$15:$P$181,4,FALSE)*$D122</f>
        <v>#N/A</v>
      </c>
      <c r="F122">
        <f t="shared" si="8"/>
        <v>0</v>
      </c>
      <c r="J122" t="e">
        <f>VLOOKUP($A122,'National Results (gha) '!$A$15:$P$181,5,FALSE)*$D122</f>
        <v>#N/A</v>
      </c>
      <c r="K122">
        <f t="shared" si="9"/>
        <v>0</v>
      </c>
      <c r="O122" t="e">
        <f>VLOOKUP($A122,'National Results (gha) '!$A$15:$P$181,6,FALSE)*$D122</f>
        <v>#N/A</v>
      </c>
      <c r="P122">
        <f t="shared" si="10"/>
        <v>0</v>
      </c>
      <c r="T122" t="e">
        <f>VLOOKUP($A122,'National Results (gha) '!$A$15:$P$181,7,FALSE)*$D122</f>
        <v>#N/A</v>
      </c>
      <c r="U122">
        <f t="shared" si="11"/>
        <v>0</v>
      </c>
      <c r="Y122" t="e">
        <f>VLOOKUP($A122,'National Results (gha) '!$A$15:$P$181,8,FALSE)*$D122</f>
        <v>#N/A</v>
      </c>
      <c r="Z122">
        <f t="shared" si="12"/>
        <v>0</v>
      </c>
      <c r="AD122" t="e">
        <f>VLOOKUP($A122,'National Results (gha) '!$A$15:$P$181,9,FALSE)*$D122</f>
        <v>#N/A</v>
      </c>
      <c r="AE122">
        <f t="shared" si="13"/>
        <v>0</v>
      </c>
    </row>
    <row r="123" spans="1:31" ht="12.75">
      <c r="A123" t="s">
        <v>231</v>
      </c>
      <c r="C123" t="e">
        <f>VLOOKUP(A123,'National Results (gha) '!$A$15:$B$181,2,FALSE)</f>
        <v>#N/A</v>
      </c>
      <c r="D123">
        <f t="shared" si="7"/>
        <v>0</v>
      </c>
      <c r="E123" t="e">
        <f>VLOOKUP($A123,'National Results (gha) '!$A$15:$P$181,4,FALSE)*$D123</f>
        <v>#N/A</v>
      </c>
      <c r="F123">
        <f t="shared" si="8"/>
        <v>0</v>
      </c>
      <c r="J123" t="e">
        <f>VLOOKUP($A123,'National Results (gha) '!$A$15:$P$181,5,FALSE)*$D123</f>
        <v>#N/A</v>
      </c>
      <c r="K123">
        <f t="shared" si="9"/>
        <v>0</v>
      </c>
      <c r="O123" t="e">
        <f>VLOOKUP($A123,'National Results (gha) '!$A$15:$P$181,6,FALSE)*$D123</f>
        <v>#N/A</v>
      </c>
      <c r="P123">
        <f t="shared" si="10"/>
        <v>0</v>
      </c>
      <c r="T123" t="e">
        <f>VLOOKUP($A123,'National Results (gha) '!$A$15:$P$181,7,FALSE)*$D123</f>
        <v>#N/A</v>
      </c>
      <c r="U123">
        <f t="shared" si="11"/>
        <v>0</v>
      </c>
      <c r="Y123" t="e">
        <f>VLOOKUP($A123,'National Results (gha) '!$A$15:$P$181,8,FALSE)*$D123</f>
        <v>#N/A</v>
      </c>
      <c r="Z123">
        <f t="shared" si="12"/>
        <v>0</v>
      </c>
      <c r="AD123" t="e">
        <f>VLOOKUP($A123,'National Results (gha) '!$A$15:$P$181,9,FALSE)*$D123</f>
        <v>#N/A</v>
      </c>
      <c r="AE123">
        <f t="shared" si="13"/>
        <v>0</v>
      </c>
    </row>
    <row r="124" spans="1:31" ht="12.75">
      <c r="A124" t="s">
        <v>38</v>
      </c>
      <c r="B124" t="s">
        <v>186</v>
      </c>
      <c r="C124">
        <f>VLOOKUP(A124,'National Results (gha) '!$A$15:$B$181,2,FALSE)</f>
        <v>3.139</v>
      </c>
      <c r="D124">
        <f t="shared" si="7"/>
        <v>3.139</v>
      </c>
      <c r="E124">
        <f>VLOOKUP($A124,'National Results (gha) '!$A$15:$P$181,4,FALSE)*$D124</f>
        <v>8.1904774535226</v>
      </c>
      <c r="F124">
        <f t="shared" si="8"/>
        <v>8.1904774535226</v>
      </c>
      <c r="J124">
        <f>VLOOKUP($A124,'National Results (gha) '!$A$15:$P$181,5,FALSE)*$D124</f>
        <v>1.3483358486778592</v>
      </c>
      <c r="K124">
        <f t="shared" si="9"/>
        <v>1.3483358486778592</v>
      </c>
      <c r="O124">
        <f>VLOOKUP($A124,'National Results (gha) '!$A$15:$P$181,6,FALSE)*$D124</f>
        <v>5.0806549800329535</v>
      </c>
      <c r="P124">
        <f t="shared" si="10"/>
        <v>5.0806549800329535</v>
      </c>
      <c r="T124">
        <f>VLOOKUP($A124,'National Results (gha) '!$A$15:$P$181,7,FALSE)*$D124</f>
        <v>0.666591066040793</v>
      </c>
      <c r="U124">
        <f t="shared" si="11"/>
        <v>0.666591066040793</v>
      </c>
      <c r="Y124">
        <f>VLOOKUP($A124,'National Results (gha) '!$A$15:$P$181,8,FALSE)*$D124</f>
        <v>0.2544478341283688</v>
      </c>
      <c r="Z124">
        <f t="shared" si="12"/>
        <v>0.2544478341283688</v>
      </c>
      <c r="AD124">
        <f>VLOOKUP($A124,'National Results (gha) '!$A$15:$P$181,9,FALSE)*$D124</f>
        <v>0.685083497405981</v>
      </c>
      <c r="AE124">
        <f t="shared" si="13"/>
        <v>0.685083497405981</v>
      </c>
    </row>
    <row r="125" spans="1:31" ht="12.75">
      <c r="A125" t="s">
        <v>173</v>
      </c>
      <c r="B125" t="s">
        <v>188</v>
      </c>
      <c r="C125">
        <f>VLOOKUP(A125,'National Results (gha) '!$A$15:$B$181,2,FALSE)</f>
        <v>1.271</v>
      </c>
      <c r="D125">
        <f t="shared" si="7"/>
        <v>1.271</v>
      </c>
      <c r="E125">
        <f>VLOOKUP($A125,'National Results (gha) '!$A$15:$P$181,4,FALSE)*$D125</f>
        <v>5.415554270067955</v>
      </c>
      <c r="F125">
        <f t="shared" si="8"/>
        <v>5.415554270067955</v>
      </c>
      <c r="J125">
        <f>VLOOKUP($A125,'National Results (gha) '!$A$15:$P$181,5,FALSE)*$D125</f>
        <v>0.8279167589727023</v>
      </c>
      <c r="K125">
        <f t="shared" si="9"/>
        <v>0.8279167589727023</v>
      </c>
      <c r="O125">
        <f>VLOOKUP($A125,'National Results (gha) '!$A$15:$P$181,6,FALSE)*$D125</f>
        <v>0.2364547054605888</v>
      </c>
      <c r="P125">
        <f t="shared" si="10"/>
        <v>0.2364547054605888</v>
      </c>
      <c r="T125">
        <f>VLOOKUP($A125,'National Results (gha) '!$A$15:$P$181,7,FALSE)*$D125</f>
        <v>0.2468928812385064</v>
      </c>
      <c r="U125">
        <f t="shared" si="11"/>
        <v>0.2468928812385064</v>
      </c>
      <c r="Y125">
        <f>VLOOKUP($A125,'National Results (gha) '!$A$15:$P$181,8,FALSE)*$D125</f>
        <v>2.2071780650236885</v>
      </c>
      <c r="Z125">
        <f t="shared" si="12"/>
        <v>2.2071780650236885</v>
      </c>
      <c r="AD125">
        <f>VLOOKUP($A125,'National Results (gha) '!$A$15:$P$181,9,FALSE)*$D125</f>
        <v>1.89711185937247</v>
      </c>
      <c r="AE125">
        <f t="shared" si="13"/>
        <v>1.89711185937247</v>
      </c>
    </row>
    <row r="126" spans="1:31" ht="12.75">
      <c r="A126" t="s">
        <v>89</v>
      </c>
      <c r="B126" t="s">
        <v>188</v>
      </c>
      <c r="C126">
        <f>VLOOKUP(A126,'National Results (gha) '!$A$15:$B$181,2,FALSE)</f>
        <v>107.487</v>
      </c>
      <c r="D126">
        <f t="shared" si="7"/>
        <v>107.487</v>
      </c>
      <c r="E126">
        <f>VLOOKUP($A126,'National Results (gha) '!$A$15:$P$181,4,FALSE)*$D126</f>
        <v>322.07151517165727</v>
      </c>
      <c r="F126">
        <f t="shared" si="8"/>
        <v>322.07151517165727</v>
      </c>
      <c r="J126">
        <f>VLOOKUP($A126,'National Results (gha) '!$A$15:$P$181,5,FALSE)*$D126</f>
        <v>89.20571891662004</v>
      </c>
      <c r="K126">
        <f t="shared" si="9"/>
        <v>89.20571891662004</v>
      </c>
      <c r="O126">
        <f>VLOOKUP($A126,'National Results (gha) '!$A$15:$P$181,6,FALSE)*$D126</f>
        <v>34.75076302974366</v>
      </c>
      <c r="P126">
        <f t="shared" si="10"/>
        <v>34.75076302974366</v>
      </c>
      <c r="T126">
        <f>VLOOKUP($A126,'National Results (gha) '!$A$15:$P$181,7,FALSE)*$D126</f>
        <v>35.84413384292783</v>
      </c>
      <c r="U126">
        <f t="shared" si="11"/>
        <v>35.84413384292783</v>
      </c>
      <c r="Y126">
        <f>VLOOKUP($A126,'National Results (gha) '!$A$15:$P$181,8,FALSE)*$D126</f>
        <v>9.106848674542741</v>
      </c>
      <c r="Z126">
        <f t="shared" si="12"/>
        <v>9.106848674542741</v>
      </c>
      <c r="AD126">
        <f>VLOOKUP($A126,'National Results (gha) '!$A$15:$P$181,9,FALSE)*$D126</f>
        <v>147.07343499658433</v>
      </c>
      <c r="AE126">
        <f t="shared" si="13"/>
        <v>147.07343499658433</v>
      </c>
    </row>
    <row r="127" spans="1:31" ht="12.75">
      <c r="A127" t="s">
        <v>233</v>
      </c>
      <c r="B127" t="s">
        <v>185</v>
      </c>
      <c r="C127" t="e">
        <f>VLOOKUP(A127,'National Results (gha) '!$A$15:$B$181,2,FALSE)</f>
        <v>#N/A</v>
      </c>
      <c r="D127">
        <f t="shared" si="7"/>
        <v>0</v>
      </c>
      <c r="E127" t="e">
        <f>VLOOKUP($A127,'National Results (gha) '!$A$15:$P$181,4,FALSE)*$D127</f>
        <v>#N/A</v>
      </c>
      <c r="F127">
        <f t="shared" si="8"/>
        <v>0</v>
      </c>
      <c r="J127" t="e">
        <f>VLOOKUP($A127,'National Results (gha) '!$A$15:$P$181,5,FALSE)*$D127</f>
        <v>#N/A</v>
      </c>
      <c r="K127">
        <f t="shared" si="9"/>
        <v>0</v>
      </c>
      <c r="O127" t="e">
        <f>VLOOKUP($A127,'National Results (gha) '!$A$15:$P$181,6,FALSE)*$D127</f>
        <v>#N/A</v>
      </c>
      <c r="P127">
        <f t="shared" si="10"/>
        <v>0</v>
      </c>
      <c r="T127" t="e">
        <f>VLOOKUP($A127,'National Results (gha) '!$A$15:$P$181,7,FALSE)*$D127</f>
        <v>#N/A</v>
      </c>
      <c r="U127">
        <f t="shared" si="11"/>
        <v>0</v>
      </c>
      <c r="Y127" t="e">
        <f>VLOOKUP($A127,'National Results (gha) '!$A$15:$P$181,8,FALSE)*$D127</f>
        <v>#N/A</v>
      </c>
      <c r="Z127">
        <f t="shared" si="12"/>
        <v>0</v>
      </c>
      <c r="AD127" t="e">
        <f>VLOOKUP($A127,'National Results (gha) '!$A$15:$P$181,9,FALSE)*$D127</f>
        <v>#N/A</v>
      </c>
      <c r="AE127">
        <f t="shared" si="13"/>
        <v>0</v>
      </c>
    </row>
    <row r="128" spans="1:31" ht="12.75">
      <c r="A128" t="s">
        <v>174</v>
      </c>
      <c r="B128" t="s">
        <v>187</v>
      </c>
      <c r="C128">
        <f>VLOOKUP(A128,'National Results (gha) '!$A$15:$B$181,2,FALSE)</f>
        <v>2.611</v>
      </c>
      <c r="D128">
        <f t="shared" si="7"/>
        <v>2.611</v>
      </c>
      <c r="E128">
        <f>VLOOKUP($A128,'National Results (gha) '!$A$15:$P$181,4,FALSE)*$D128</f>
        <v>14.444990175929966</v>
      </c>
      <c r="F128">
        <f t="shared" si="8"/>
        <v>14.444990175929966</v>
      </c>
      <c r="J128">
        <f>VLOOKUP($A128,'National Results (gha) '!$A$15:$P$181,5,FALSE)*$D128</f>
        <v>0.6772004346130062</v>
      </c>
      <c r="K128">
        <f t="shared" si="9"/>
        <v>0.6772004346130062</v>
      </c>
      <c r="O128">
        <f>VLOOKUP($A128,'National Results (gha) '!$A$15:$P$181,6,FALSE)*$D128</f>
        <v>10.15280006041731</v>
      </c>
      <c r="P128">
        <f t="shared" si="10"/>
        <v>10.15280006041731</v>
      </c>
      <c r="T128">
        <f>VLOOKUP($A128,'National Results (gha) '!$A$15:$P$181,7,FALSE)*$D128</f>
        <v>0.33178810266704395</v>
      </c>
      <c r="U128">
        <f t="shared" si="11"/>
        <v>0.33178810266704395</v>
      </c>
      <c r="Y128">
        <f>VLOOKUP($A128,'National Results (gha) '!$A$15:$P$181,8,FALSE)*$D128</f>
        <v>0.0004894677582286968</v>
      </c>
      <c r="Z128">
        <f t="shared" si="12"/>
        <v>0.0004894677582286968</v>
      </c>
      <c r="AD128">
        <f>VLOOKUP($A128,'National Results (gha) '!$A$15:$P$181,9,FALSE)*$D128</f>
        <v>3.2505751149823245</v>
      </c>
      <c r="AE128">
        <f t="shared" si="13"/>
        <v>3.2505751149823245</v>
      </c>
    </row>
    <row r="129" spans="1:31" ht="12.75">
      <c r="A129" t="s">
        <v>234</v>
      </c>
      <c r="C129" t="e">
        <f>VLOOKUP(A129,'National Results (gha) '!$A$15:$B$181,2,FALSE)</f>
        <v>#N/A</v>
      </c>
      <c r="D129">
        <f t="shared" si="7"/>
        <v>0</v>
      </c>
      <c r="E129" t="e">
        <f>VLOOKUP($A129,'National Results (gha) '!$A$15:$P$181,4,FALSE)*$D129</f>
        <v>#N/A</v>
      </c>
      <c r="F129">
        <f t="shared" si="8"/>
        <v>0</v>
      </c>
      <c r="J129" t="e">
        <f>VLOOKUP($A129,'National Results (gha) '!$A$15:$P$181,5,FALSE)*$D129</f>
        <v>#N/A</v>
      </c>
      <c r="K129">
        <f t="shared" si="9"/>
        <v>0</v>
      </c>
      <c r="O129" t="e">
        <f>VLOOKUP($A129,'National Results (gha) '!$A$15:$P$181,6,FALSE)*$D129</f>
        <v>#N/A</v>
      </c>
      <c r="P129">
        <f t="shared" si="10"/>
        <v>0</v>
      </c>
      <c r="T129" t="e">
        <f>VLOOKUP($A129,'National Results (gha) '!$A$15:$P$181,7,FALSE)*$D129</f>
        <v>#N/A</v>
      </c>
      <c r="U129">
        <f t="shared" si="11"/>
        <v>0</v>
      </c>
      <c r="Y129" t="e">
        <f>VLOOKUP($A129,'National Results (gha) '!$A$15:$P$181,8,FALSE)*$D129</f>
        <v>#N/A</v>
      </c>
      <c r="Z129">
        <f t="shared" si="12"/>
        <v>0</v>
      </c>
      <c r="AD129" t="e">
        <f>VLOOKUP($A129,'National Results (gha) '!$A$15:$P$181,9,FALSE)*$D129</f>
        <v>#N/A</v>
      </c>
      <c r="AE129">
        <f t="shared" si="13"/>
        <v>0</v>
      </c>
    </row>
    <row r="130" spans="1:31" ht="12.75">
      <c r="A130" t="s">
        <v>39</v>
      </c>
      <c r="B130" t="s">
        <v>187</v>
      </c>
      <c r="C130">
        <f>VLOOKUP(A130,'National Results (gha) '!$A$15:$B$181,2,FALSE)</f>
        <v>31.224</v>
      </c>
      <c r="D130">
        <f t="shared" si="7"/>
        <v>31.224</v>
      </c>
      <c r="E130">
        <f>VLOOKUP($A130,'National Results (gha) '!$A$15:$P$181,4,FALSE)*$D130</f>
        <v>38.117615948487774</v>
      </c>
      <c r="F130">
        <f t="shared" si="8"/>
        <v>38.117615948487774</v>
      </c>
      <c r="J130">
        <f>VLOOKUP($A130,'National Results (gha) '!$A$15:$P$181,5,FALSE)*$D130</f>
        <v>17.913504178726008</v>
      </c>
      <c r="K130">
        <f t="shared" si="9"/>
        <v>17.913504178726008</v>
      </c>
      <c r="O130">
        <f>VLOOKUP($A130,'National Results (gha) '!$A$15:$P$181,6,FALSE)*$D130</f>
        <v>6.246011126056521</v>
      </c>
      <c r="P130">
        <f t="shared" si="10"/>
        <v>6.246011126056521</v>
      </c>
      <c r="T130">
        <f>VLOOKUP($A130,'National Results (gha) '!$A$15:$P$181,7,FALSE)*$D130</f>
        <v>1.7798060624662615</v>
      </c>
      <c r="U130">
        <f t="shared" si="11"/>
        <v>1.7798060624662615</v>
      </c>
      <c r="Y130">
        <f>VLOOKUP($A130,'National Results (gha) '!$A$15:$P$181,8,FALSE)*$D130</f>
        <v>1.164165353412761</v>
      </c>
      <c r="Z130">
        <f t="shared" si="12"/>
        <v>1.164165353412761</v>
      </c>
      <c r="AD130">
        <f>VLOOKUP($A130,'National Results (gha) '!$A$15:$P$181,9,FALSE)*$D130</f>
        <v>10.287559023609186</v>
      </c>
      <c r="AE130">
        <f t="shared" si="13"/>
        <v>10.287559023609186</v>
      </c>
    </row>
    <row r="131" spans="1:31" ht="12.75">
      <c r="A131" t="s">
        <v>175</v>
      </c>
      <c r="B131" t="s">
        <v>186</v>
      </c>
      <c r="C131">
        <f>VLOOKUP(A131,'National Results (gha) '!$A$15:$B$181,2,FALSE)</f>
        <v>21.869</v>
      </c>
      <c r="D131">
        <f aca="true" t="shared" si="14" ref="D131:D194">IF(ISNUMBER(C131),C131,0)</f>
        <v>21.869</v>
      </c>
      <c r="E131">
        <f>VLOOKUP($A131,'National Results (gha) '!$A$15:$P$181,4,FALSE)*$D131</f>
        <v>16.878431542952974</v>
      </c>
      <c r="F131">
        <f aca="true" t="shared" si="15" ref="F131:F194">IF(ISNUMBER(E131),E131,0)</f>
        <v>16.878431542952974</v>
      </c>
      <c r="J131">
        <f>VLOOKUP($A131,'National Results (gha) '!$A$15:$P$181,5,FALSE)*$D131</f>
        <v>5.402510018627987</v>
      </c>
      <c r="K131">
        <f aca="true" t="shared" si="16" ref="K131:K194">IF(ISNUMBER(J131),J131,0)</f>
        <v>5.402510018627987</v>
      </c>
      <c r="O131">
        <f>VLOOKUP($A131,'National Results (gha) '!$A$15:$P$181,6,FALSE)*$D131</f>
        <v>0.761898368698031</v>
      </c>
      <c r="P131">
        <f aca="true" t="shared" si="17" ref="P131:P194">IF(ISNUMBER(O131),O131,0)</f>
        <v>0.761898368698031</v>
      </c>
      <c r="T131">
        <f>VLOOKUP($A131,'National Results (gha) '!$A$15:$P$181,7,FALSE)*$D131</f>
        <v>7.224176351973</v>
      </c>
      <c r="U131">
        <f aca="true" t="shared" si="18" ref="U131:U194">IF(ISNUMBER(T131),T131,0)</f>
        <v>7.224176351973</v>
      </c>
      <c r="Y131">
        <f>VLOOKUP($A131,'National Results (gha) '!$A$15:$P$181,8,FALSE)*$D131</f>
        <v>1.7275628027151004</v>
      </c>
      <c r="Z131">
        <f aca="true" t="shared" si="19" ref="Z131:Z194">IF(ISNUMBER(Y131),Y131,0)</f>
        <v>1.7275628027151004</v>
      </c>
      <c r="AD131">
        <f>VLOOKUP($A131,'National Results (gha) '!$A$15:$P$181,9,FALSE)*$D131</f>
        <v>0.7767348125369399</v>
      </c>
      <c r="AE131">
        <f aca="true" t="shared" si="20" ref="AE131:AE194">IF(ISNUMBER(AD131),AD131,0)</f>
        <v>0.7767348125369399</v>
      </c>
    </row>
    <row r="132" spans="1:31" ht="12.75">
      <c r="A132" t="s">
        <v>272</v>
      </c>
      <c r="B132" t="s">
        <v>187</v>
      </c>
      <c r="C132" t="e">
        <f>VLOOKUP(A132,'National Results (gha) '!$A$15:$B$181,2,FALSE)</f>
        <v>#N/A</v>
      </c>
      <c r="D132">
        <f t="shared" si="14"/>
        <v>0</v>
      </c>
      <c r="E132" t="e">
        <f>VLOOKUP($A132,'National Results (gha) '!$A$15:$P$181,4,FALSE)*$D132</f>
        <v>#N/A</v>
      </c>
      <c r="F132">
        <f t="shared" si="15"/>
        <v>0</v>
      </c>
      <c r="J132" t="e">
        <f>VLOOKUP($A132,'National Results (gha) '!$A$15:$P$181,5,FALSE)*$D132</f>
        <v>#N/A</v>
      </c>
      <c r="K132">
        <f t="shared" si="16"/>
        <v>0</v>
      </c>
      <c r="O132" t="e">
        <f>VLOOKUP($A132,'National Results (gha) '!$A$15:$P$181,6,FALSE)*$D132</f>
        <v>#N/A</v>
      </c>
      <c r="P132">
        <f t="shared" si="17"/>
        <v>0</v>
      </c>
      <c r="T132" t="e">
        <f>VLOOKUP($A132,'National Results (gha) '!$A$15:$P$181,7,FALSE)*$D132</f>
        <v>#N/A</v>
      </c>
      <c r="U132">
        <f t="shared" si="18"/>
        <v>0</v>
      </c>
      <c r="Y132" t="e">
        <f>VLOOKUP($A132,'National Results (gha) '!$A$15:$P$181,8,FALSE)*$D132</f>
        <v>#N/A</v>
      </c>
      <c r="Z132">
        <f t="shared" si="19"/>
        <v>0</v>
      </c>
      <c r="AD132" t="e">
        <f>VLOOKUP($A132,'National Results (gha) '!$A$15:$P$181,9,FALSE)*$D132</f>
        <v>#N/A</v>
      </c>
      <c r="AE132">
        <f t="shared" si="20"/>
        <v>0</v>
      </c>
    </row>
    <row r="133" spans="1:31" ht="12.75">
      <c r="A133" t="s">
        <v>146</v>
      </c>
      <c r="B133" t="s">
        <v>187</v>
      </c>
      <c r="C133">
        <f>VLOOKUP(A133,'National Results (gha) '!$A$15:$B$181,2,FALSE)</f>
        <v>3.667</v>
      </c>
      <c r="D133">
        <f t="shared" si="14"/>
        <v>3.667</v>
      </c>
      <c r="E133">
        <f>VLOOKUP($A133,'National Results (gha) '!$A$15:$P$181,4,FALSE)*$D133</f>
        <v>5.093019219460551</v>
      </c>
      <c r="F133">
        <f t="shared" si="15"/>
        <v>5.093019219460551</v>
      </c>
      <c r="J133">
        <f>VLOOKUP($A133,'National Results (gha) '!$A$15:$P$181,5,FALSE)*$D133</f>
        <v>1.1766653742334587</v>
      </c>
      <c r="K133">
        <f t="shared" si="16"/>
        <v>1.1766653742334587</v>
      </c>
      <c r="O133">
        <f>VLOOKUP($A133,'National Results (gha) '!$A$15:$P$181,6,FALSE)*$D133</f>
        <v>0.27432663209867697</v>
      </c>
      <c r="P133">
        <f t="shared" si="17"/>
        <v>0.27432663209867697</v>
      </c>
      <c r="T133">
        <f>VLOOKUP($A133,'National Results (gha) '!$A$15:$P$181,7,FALSE)*$D133</f>
        <v>0.3883498044235384</v>
      </c>
      <c r="U133">
        <f t="shared" si="18"/>
        <v>0.3883498044235384</v>
      </c>
      <c r="Y133">
        <f>VLOOKUP($A133,'National Results (gha) '!$A$15:$P$181,8,FALSE)*$D133</f>
        <v>0.268233274952377</v>
      </c>
      <c r="Z133">
        <f t="shared" si="19"/>
        <v>0.268233274952377</v>
      </c>
      <c r="AD133">
        <f>VLOOKUP($A133,'National Results (gha) '!$A$15:$P$181,9,FALSE)*$D133</f>
        <v>2.8915115190232785</v>
      </c>
      <c r="AE133">
        <f t="shared" si="20"/>
        <v>2.8915115190232785</v>
      </c>
    </row>
    <row r="134" spans="1:31" ht="12.75">
      <c r="A134" t="s">
        <v>40</v>
      </c>
      <c r="B134" t="s">
        <v>187</v>
      </c>
      <c r="C134">
        <f>VLOOKUP(A134,'National Results (gha) '!$A$15:$B$181,2,FALSE)</f>
        <v>2.089</v>
      </c>
      <c r="D134">
        <f t="shared" si="14"/>
        <v>2.089</v>
      </c>
      <c r="E134">
        <f>VLOOKUP($A134,'National Results (gha) '!$A$15:$P$181,4,FALSE)*$D134</f>
        <v>4.501666764546354</v>
      </c>
      <c r="F134">
        <f t="shared" si="15"/>
        <v>4.501666764546354</v>
      </c>
      <c r="J134">
        <f>VLOOKUP($A134,'National Results (gha) '!$A$15:$P$181,5,FALSE)*$D134</f>
        <v>1.216454526089929</v>
      </c>
      <c r="K134">
        <f t="shared" si="16"/>
        <v>1.216454526089929</v>
      </c>
      <c r="O134">
        <f>VLOOKUP($A134,'National Results (gha) '!$A$15:$P$181,6,FALSE)*$D134</f>
        <v>2.0132585993491703</v>
      </c>
      <c r="P134">
        <f t="shared" si="17"/>
        <v>2.0132585993491703</v>
      </c>
      <c r="T134">
        <f>VLOOKUP($A134,'National Results (gha) '!$A$15:$P$181,7,FALSE)*$D134</f>
        <v>0</v>
      </c>
      <c r="U134">
        <f t="shared" si="18"/>
        <v>0</v>
      </c>
      <c r="Y134">
        <f>VLOOKUP($A134,'National Results (gha) '!$A$15:$P$181,8,FALSE)*$D134</f>
        <v>0</v>
      </c>
      <c r="Z134">
        <f t="shared" si="19"/>
        <v>0</v>
      </c>
      <c r="AD134">
        <f>VLOOKUP($A134,'National Results (gha) '!$A$15:$P$181,9,FALSE)*$D134</f>
        <v>1.2123817683267408</v>
      </c>
      <c r="AE134">
        <f t="shared" si="20"/>
        <v>1.2123817683267408</v>
      </c>
    </row>
    <row r="135" spans="1:31" ht="12.75">
      <c r="A135" t="s">
        <v>235</v>
      </c>
      <c r="C135" t="e">
        <f>VLOOKUP(A135,'National Results (gha) '!$A$15:$B$181,2,FALSE)</f>
        <v>#N/A</v>
      </c>
      <c r="D135">
        <f t="shared" si="14"/>
        <v>0</v>
      </c>
      <c r="E135" t="e">
        <f>VLOOKUP($A135,'National Results (gha) '!$A$15:$P$181,4,FALSE)*$D135</f>
        <v>#N/A</v>
      </c>
      <c r="F135">
        <f t="shared" si="15"/>
        <v>0</v>
      </c>
      <c r="J135" t="e">
        <f>VLOOKUP($A135,'National Results (gha) '!$A$15:$P$181,5,FALSE)*$D135</f>
        <v>#N/A</v>
      </c>
      <c r="K135">
        <f t="shared" si="16"/>
        <v>0</v>
      </c>
      <c r="O135" t="e">
        <f>VLOOKUP($A135,'National Results (gha) '!$A$15:$P$181,6,FALSE)*$D135</f>
        <v>#N/A</v>
      </c>
      <c r="P135">
        <f t="shared" si="17"/>
        <v>0</v>
      </c>
      <c r="T135" t="e">
        <f>VLOOKUP($A135,'National Results (gha) '!$A$15:$P$181,7,FALSE)*$D135</f>
        <v>#N/A</v>
      </c>
      <c r="U135">
        <f t="shared" si="18"/>
        <v>0</v>
      </c>
      <c r="Y135" t="e">
        <f>VLOOKUP($A135,'National Results (gha) '!$A$15:$P$181,8,FALSE)*$D135</f>
        <v>#N/A</v>
      </c>
      <c r="Z135">
        <f t="shared" si="19"/>
        <v>0</v>
      </c>
      <c r="AD135" t="e">
        <f>VLOOKUP($A135,'National Results (gha) '!$A$15:$P$181,9,FALSE)*$D135</f>
        <v>#N/A</v>
      </c>
      <c r="AE135">
        <f t="shared" si="20"/>
        <v>0</v>
      </c>
    </row>
    <row r="136" spans="1:31" ht="12.75">
      <c r="A136" t="s">
        <v>176</v>
      </c>
      <c r="B136" t="s">
        <v>186</v>
      </c>
      <c r="C136">
        <f>VLOOKUP(A136,'National Results (gha) '!$A$15:$B$181,2,FALSE)</f>
        <v>28.287</v>
      </c>
      <c r="D136">
        <f t="shared" si="14"/>
        <v>28.287</v>
      </c>
      <c r="E136">
        <f>VLOOKUP($A136,'National Results (gha) '!$A$15:$P$181,4,FALSE)*$D136</f>
        <v>100.67076356085357</v>
      </c>
      <c r="F136">
        <f t="shared" si="15"/>
        <v>100.67076356085357</v>
      </c>
      <c r="J136">
        <f>VLOOKUP($A136,'National Results (gha) '!$A$15:$P$181,5,FALSE)*$D136</f>
        <v>10.463899153424492</v>
      </c>
      <c r="K136">
        <f t="shared" si="16"/>
        <v>10.463899153424492</v>
      </c>
      <c r="O136">
        <f>VLOOKUP($A136,'National Results (gha) '!$A$15:$P$181,6,FALSE)*$D136</f>
        <v>1.2798551046970095</v>
      </c>
      <c r="P136">
        <f t="shared" si="17"/>
        <v>1.2798551046970095</v>
      </c>
      <c r="T136">
        <f>VLOOKUP($A136,'National Results (gha) '!$A$15:$P$181,7,FALSE)*$D136</f>
        <v>5.691146574586958</v>
      </c>
      <c r="U136">
        <f t="shared" si="18"/>
        <v>5.691146574586958</v>
      </c>
      <c r="Y136">
        <f>VLOOKUP($A136,'National Results (gha) '!$A$15:$P$181,8,FALSE)*$D136</f>
        <v>0.044524811190078326</v>
      </c>
      <c r="Z136">
        <f t="shared" si="19"/>
        <v>0.044524811190078326</v>
      </c>
      <c r="AD136">
        <f>VLOOKUP($A136,'National Results (gha) '!$A$15:$P$181,9,FALSE)*$D136</f>
        <v>80.62601480090333</v>
      </c>
      <c r="AE136">
        <f t="shared" si="20"/>
        <v>80.62601480090333</v>
      </c>
    </row>
    <row r="137" spans="1:31" ht="12.75">
      <c r="A137" t="s">
        <v>134</v>
      </c>
      <c r="B137" t="s">
        <v>185</v>
      </c>
      <c r="C137">
        <f>VLOOKUP(A137,'National Results (gha) '!$A$15:$B$181,2,FALSE)</f>
        <v>16.46</v>
      </c>
      <c r="D137">
        <f t="shared" si="14"/>
        <v>16.46</v>
      </c>
      <c r="E137">
        <f>VLOOKUP($A137,'National Results (gha) '!$A$15:$P$181,4,FALSE)*$D137</f>
        <v>101.96337383912804</v>
      </c>
      <c r="F137">
        <f t="shared" si="15"/>
        <v>101.96337383912804</v>
      </c>
      <c r="J137">
        <f>VLOOKUP($A137,'National Results (gha) '!$A$15:$P$181,5,FALSE)*$D137</f>
        <v>30.39637288408396</v>
      </c>
      <c r="K137">
        <f t="shared" si="16"/>
        <v>30.39637288408396</v>
      </c>
      <c r="O137">
        <f>VLOOKUP($A137,'National Results (gha) '!$A$15:$P$181,6,FALSE)*$D137</f>
        <v>9.394589945283084</v>
      </c>
      <c r="P137">
        <f t="shared" si="17"/>
        <v>9.394589945283084</v>
      </c>
      <c r="T137">
        <f>VLOOKUP($A137,'National Results (gha) '!$A$15:$P$181,7,FALSE)*$D137</f>
        <v>7.700579092175994</v>
      </c>
      <c r="U137">
        <f t="shared" si="18"/>
        <v>7.700579092175994</v>
      </c>
      <c r="Y137">
        <f>VLOOKUP($A137,'National Results (gha) '!$A$15:$P$181,8,FALSE)*$D137</f>
        <v>2.7334410811924577</v>
      </c>
      <c r="Z137">
        <f t="shared" si="19"/>
        <v>2.7334410811924577</v>
      </c>
      <c r="AD137">
        <f>VLOOKUP($A137,'National Results (gha) '!$A$15:$P$181,9,FALSE)*$D137</f>
        <v>49.20589050690653</v>
      </c>
      <c r="AE137">
        <f t="shared" si="20"/>
        <v>49.20589050690653</v>
      </c>
    </row>
    <row r="138" spans="1:31" ht="12.75">
      <c r="A138" t="s">
        <v>236</v>
      </c>
      <c r="B138" t="s">
        <v>185</v>
      </c>
      <c r="C138" t="e">
        <f>VLOOKUP(A138,'National Results (gha) '!$A$15:$B$181,2,FALSE)</f>
        <v>#N/A</v>
      </c>
      <c r="D138">
        <f t="shared" si="14"/>
        <v>0</v>
      </c>
      <c r="E138" t="e">
        <f>VLOOKUP($A138,'National Results (gha) '!$A$15:$P$181,4,FALSE)*$D138</f>
        <v>#N/A</v>
      </c>
      <c r="F138">
        <f t="shared" si="15"/>
        <v>0</v>
      </c>
      <c r="J138" t="e">
        <f>VLOOKUP($A138,'National Results (gha) '!$A$15:$P$181,5,FALSE)*$D138</f>
        <v>#N/A</v>
      </c>
      <c r="K138">
        <f t="shared" si="16"/>
        <v>0</v>
      </c>
      <c r="O138" t="e">
        <f>VLOOKUP($A138,'National Results (gha) '!$A$15:$P$181,6,FALSE)*$D138</f>
        <v>#N/A</v>
      </c>
      <c r="P138">
        <f t="shared" si="17"/>
        <v>0</v>
      </c>
      <c r="T138" t="e">
        <f>VLOOKUP($A138,'National Results (gha) '!$A$15:$P$181,7,FALSE)*$D138</f>
        <v>#N/A</v>
      </c>
      <c r="U138">
        <f t="shared" si="18"/>
        <v>0</v>
      </c>
      <c r="Y138" t="e">
        <f>VLOOKUP($A138,'National Results (gha) '!$A$15:$P$181,8,FALSE)*$D138</f>
        <v>#N/A</v>
      </c>
      <c r="Z138">
        <f t="shared" si="19"/>
        <v>0</v>
      </c>
      <c r="AD138" t="e">
        <f>VLOOKUP($A138,'National Results (gha) '!$A$15:$P$181,9,FALSE)*$D138</f>
        <v>#N/A</v>
      </c>
      <c r="AE138">
        <f t="shared" si="20"/>
        <v>0</v>
      </c>
    </row>
    <row r="139" spans="1:31" ht="12.75">
      <c r="A139" t="s">
        <v>237</v>
      </c>
      <c r="B139" t="s">
        <v>185</v>
      </c>
      <c r="C139" t="e">
        <f>VLOOKUP(A139,'National Results (gha) '!$A$15:$B$181,2,FALSE)</f>
        <v>#N/A</v>
      </c>
      <c r="D139">
        <f t="shared" si="14"/>
        <v>0</v>
      </c>
      <c r="E139" t="e">
        <f>VLOOKUP($A139,'National Results (gha) '!$A$15:$P$181,4,FALSE)*$D139</f>
        <v>#N/A</v>
      </c>
      <c r="F139">
        <f t="shared" si="15"/>
        <v>0</v>
      </c>
      <c r="J139" t="e">
        <f>VLOOKUP($A139,'National Results (gha) '!$A$15:$P$181,5,FALSE)*$D139</f>
        <v>#N/A</v>
      </c>
      <c r="K139">
        <f t="shared" si="16"/>
        <v>0</v>
      </c>
      <c r="O139" t="e">
        <f>VLOOKUP($A139,'National Results (gha) '!$A$15:$P$181,6,FALSE)*$D139</f>
        <v>#N/A</v>
      </c>
      <c r="P139">
        <f t="shared" si="17"/>
        <v>0</v>
      </c>
      <c r="T139" t="e">
        <f>VLOOKUP($A139,'National Results (gha) '!$A$15:$P$181,7,FALSE)*$D139</f>
        <v>#N/A</v>
      </c>
      <c r="U139">
        <f t="shared" si="18"/>
        <v>0</v>
      </c>
      <c r="Y139" t="e">
        <f>VLOOKUP($A139,'National Results (gha) '!$A$15:$P$181,8,FALSE)*$D139</f>
        <v>#N/A</v>
      </c>
      <c r="Z139">
        <f t="shared" si="19"/>
        <v>0</v>
      </c>
      <c r="AD139" t="e">
        <f>VLOOKUP($A139,'National Results (gha) '!$A$15:$P$181,9,FALSE)*$D139</f>
        <v>#N/A</v>
      </c>
      <c r="AE139">
        <f t="shared" si="20"/>
        <v>0</v>
      </c>
    </row>
    <row r="140" spans="1:31" ht="12.75">
      <c r="A140" t="s">
        <v>273</v>
      </c>
      <c r="B140" t="s">
        <v>187</v>
      </c>
      <c r="C140">
        <f>VLOOKUP(A140,'National Results (gha) '!$A$15:$B$181,2,FALSE)</f>
        <v>2.04</v>
      </c>
      <c r="D140">
        <f t="shared" si="14"/>
        <v>2.04</v>
      </c>
      <c r="E140">
        <f>VLOOKUP($A140,'National Results (gha) '!$A$15:$P$181,4,FALSE)*$D140</f>
        <v>11.550058267810565</v>
      </c>
      <c r="F140">
        <f t="shared" si="15"/>
        <v>11.550058267810565</v>
      </c>
      <c r="J140">
        <f>VLOOKUP($A140,'National Results (gha) '!$A$15:$P$181,5,FALSE)*$D140</f>
        <v>1.8772366356619496</v>
      </c>
      <c r="K140">
        <f t="shared" si="16"/>
        <v>1.8772366356619496</v>
      </c>
      <c r="O140">
        <f>VLOOKUP($A140,'National Results (gha) '!$A$15:$P$181,6,FALSE)*$D140</f>
        <v>0.580227646438464</v>
      </c>
      <c r="P140">
        <f t="shared" si="17"/>
        <v>0.580227646438464</v>
      </c>
      <c r="T140">
        <f>VLOOKUP($A140,'National Results (gha) '!$A$15:$P$181,7,FALSE)*$D140</f>
        <v>0.7030167526897265</v>
      </c>
      <c r="U140">
        <f t="shared" si="18"/>
        <v>0.7030167526897265</v>
      </c>
      <c r="Y140">
        <f>VLOOKUP($A140,'National Results (gha) '!$A$15:$P$181,8,FALSE)*$D140</f>
        <v>0.18085093264648106</v>
      </c>
      <c r="Z140">
        <f t="shared" si="19"/>
        <v>0.18085093264648106</v>
      </c>
      <c r="AD140">
        <f>VLOOKUP($A140,'National Results (gha) '!$A$15:$P$181,9,FALSE)*$D140</f>
        <v>8.045057748999051</v>
      </c>
      <c r="AE140">
        <f t="shared" si="20"/>
        <v>8.045057748999051</v>
      </c>
    </row>
    <row r="141" spans="1:31" ht="12.75">
      <c r="A141" t="s">
        <v>258</v>
      </c>
      <c r="B141" t="s">
        <v>187</v>
      </c>
      <c r="C141" t="e">
        <f>VLOOKUP(A141,'National Results (gha) '!$A$15:$B$181,2,FALSE)</f>
        <v>#N/A</v>
      </c>
      <c r="D141">
        <f t="shared" si="14"/>
        <v>0</v>
      </c>
      <c r="E141" t="e">
        <f>VLOOKUP($A141,'National Results (gha) '!$A$15:$P$181,4,FALSE)*$D141</f>
        <v>#N/A</v>
      </c>
      <c r="F141">
        <f t="shared" si="15"/>
        <v>0</v>
      </c>
      <c r="J141" t="e">
        <f>VLOOKUP($A141,'National Results (gha) '!$A$15:$P$181,5,FALSE)*$D141</f>
        <v>#N/A</v>
      </c>
      <c r="K141">
        <f t="shared" si="16"/>
        <v>0</v>
      </c>
      <c r="O141" t="e">
        <f>VLOOKUP($A141,'National Results (gha) '!$A$15:$P$181,6,FALSE)*$D141</f>
        <v>#N/A</v>
      </c>
      <c r="P141">
        <f t="shared" si="17"/>
        <v>0</v>
      </c>
      <c r="T141" t="e">
        <f>VLOOKUP($A141,'National Results (gha) '!$A$15:$P$181,7,FALSE)*$D141</f>
        <v>#N/A</v>
      </c>
      <c r="U141">
        <f t="shared" si="18"/>
        <v>0</v>
      </c>
      <c r="Y141" t="e">
        <f>VLOOKUP($A141,'National Results (gha) '!$A$15:$P$181,8,FALSE)*$D141</f>
        <v>#N/A</v>
      </c>
      <c r="Z141">
        <f t="shared" si="19"/>
        <v>0</v>
      </c>
      <c r="AD141" t="e">
        <f>VLOOKUP($A141,'National Results (gha) '!$A$15:$P$181,9,FALSE)*$D141</f>
        <v>#N/A</v>
      </c>
      <c r="AE141">
        <f t="shared" si="20"/>
        <v>0</v>
      </c>
    </row>
    <row r="142" spans="1:31" ht="12.75">
      <c r="A142" t="s">
        <v>71</v>
      </c>
      <c r="B142" t="s">
        <v>185</v>
      </c>
      <c r="C142">
        <f>VLOOKUP(A142,'National Results (gha) '!$A$15:$B$181,2,FALSE)</f>
        <v>4.193</v>
      </c>
      <c r="D142">
        <f t="shared" si="14"/>
        <v>4.193</v>
      </c>
      <c r="E142">
        <f>VLOOKUP($A142,'National Results (gha) '!$A$15:$P$181,4,FALSE)*$D142</f>
        <v>20.51128531260413</v>
      </c>
      <c r="F142">
        <f t="shared" si="15"/>
        <v>20.51128531260413</v>
      </c>
      <c r="J142">
        <f>VLOOKUP($A142,'National Results (gha) '!$A$15:$P$181,5,FALSE)*$D142</f>
        <v>3.0828592553677097</v>
      </c>
      <c r="K142">
        <f t="shared" si="16"/>
        <v>3.0828592553677097</v>
      </c>
      <c r="O142">
        <f>VLOOKUP($A142,'National Results (gha) '!$A$15:$P$181,6,FALSE)*$D142</f>
        <v>0.9732562440564727</v>
      </c>
      <c r="P142">
        <f t="shared" si="17"/>
        <v>0.9732562440564727</v>
      </c>
      <c r="T142">
        <f>VLOOKUP($A142,'National Results (gha) '!$A$15:$P$181,7,FALSE)*$D142</f>
        <v>5.277862462015677</v>
      </c>
      <c r="U142">
        <f t="shared" si="18"/>
        <v>5.277862462015677</v>
      </c>
      <c r="Y142">
        <f>VLOOKUP($A142,'National Results (gha) '!$A$15:$P$181,8,FALSE)*$D142</f>
        <v>1.314299166147919</v>
      </c>
      <c r="Z142">
        <f t="shared" si="19"/>
        <v>1.314299166147919</v>
      </c>
      <c r="AD142">
        <f>VLOOKUP($A142,'National Results (gha) '!$A$15:$P$181,9,FALSE)*$D142</f>
        <v>9.594410880795028</v>
      </c>
      <c r="AE142">
        <f t="shared" si="20"/>
        <v>9.594410880795028</v>
      </c>
    </row>
    <row r="143" spans="1:31" ht="12.75">
      <c r="A143" t="s">
        <v>90</v>
      </c>
      <c r="B143" t="s">
        <v>187</v>
      </c>
      <c r="C143">
        <f>VLOOKUP(A143,'National Results (gha) '!$A$15:$B$181,2,FALSE)</f>
        <v>5.595</v>
      </c>
      <c r="D143">
        <f t="shared" si="14"/>
        <v>5.595</v>
      </c>
      <c r="E143">
        <f>VLOOKUP($A143,'National Results (gha) '!$A$15:$P$181,4,FALSE)*$D143</f>
        <v>8.71925942887416</v>
      </c>
      <c r="F143">
        <f t="shared" si="15"/>
        <v>8.71925942887416</v>
      </c>
      <c r="J143">
        <f>VLOOKUP($A143,'National Results (gha) '!$A$15:$P$181,5,FALSE)*$D143</f>
        <v>2.20849962916697</v>
      </c>
      <c r="K143">
        <f t="shared" si="16"/>
        <v>2.20849962916697</v>
      </c>
      <c r="O143">
        <f>VLOOKUP($A143,'National Results (gha) '!$A$15:$P$181,6,FALSE)*$D143</f>
        <v>1.6211501489748605</v>
      </c>
      <c r="P143">
        <f t="shared" si="17"/>
        <v>1.6211501489748605</v>
      </c>
      <c r="T143">
        <f>VLOOKUP($A143,'National Results (gha) '!$A$15:$P$181,7,FALSE)*$D143</f>
        <v>2.4129265153860513</v>
      </c>
      <c r="U143">
        <f t="shared" si="18"/>
        <v>2.4129265153860513</v>
      </c>
      <c r="Y143">
        <f>VLOOKUP($A143,'National Results (gha) '!$A$15:$P$181,8,FALSE)*$D143</f>
        <v>0.2371886616798082</v>
      </c>
      <c r="Z143">
        <f t="shared" si="19"/>
        <v>0.2371886616798082</v>
      </c>
      <c r="AD143">
        <f>VLOOKUP($A143,'National Results (gha) '!$A$15:$P$181,9,FALSE)*$D143</f>
        <v>2.0159464252474684</v>
      </c>
      <c r="AE143">
        <f t="shared" si="20"/>
        <v>2.0159464252474684</v>
      </c>
    </row>
    <row r="144" spans="1:31" ht="12.75">
      <c r="A144" t="s">
        <v>41</v>
      </c>
      <c r="B144" t="s">
        <v>186</v>
      </c>
      <c r="C144">
        <f>VLOOKUP(A144,'National Results (gha) '!$A$15:$B$181,2,FALSE)</f>
        <v>14.14</v>
      </c>
      <c r="D144">
        <f t="shared" si="14"/>
        <v>14.14</v>
      </c>
      <c r="E144">
        <f>VLOOKUP($A144,'National Results (gha) '!$A$15:$P$181,4,FALSE)*$D144</f>
        <v>33.212210403159716</v>
      </c>
      <c r="F144">
        <f t="shared" si="15"/>
        <v>33.212210403159716</v>
      </c>
      <c r="J144">
        <f>VLOOKUP($A144,'National Results (gha) '!$A$15:$P$181,5,FALSE)*$D144</f>
        <v>19.42361868303857</v>
      </c>
      <c r="K144">
        <f t="shared" si="16"/>
        <v>19.42361868303857</v>
      </c>
      <c r="O144">
        <f>VLOOKUP($A144,'National Results (gha) '!$A$15:$P$181,6,FALSE)*$D144</f>
        <v>8.693300953017099</v>
      </c>
      <c r="P144">
        <f t="shared" si="17"/>
        <v>8.693300953017099</v>
      </c>
      <c r="T144">
        <f>VLOOKUP($A144,'National Results (gha) '!$A$15:$P$181,7,FALSE)*$D144</f>
        <v>3.801886643743324</v>
      </c>
      <c r="U144">
        <f t="shared" si="18"/>
        <v>3.801886643743324</v>
      </c>
      <c r="Y144">
        <f>VLOOKUP($A144,'National Results (gha) '!$A$15:$P$181,8,FALSE)*$D144</f>
        <v>0.06118644362649243</v>
      </c>
      <c r="Z144">
        <f t="shared" si="19"/>
        <v>0.06118644362649243</v>
      </c>
      <c r="AD144">
        <f>VLOOKUP($A144,'National Results (gha) '!$A$15:$P$181,9,FALSE)*$D144</f>
        <v>0.49728347023615765</v>
      </c>
      <c r="AE144">
        <f t="shared" si="20"/>
        <v>0.49728347023615765</v>
      </c>
    </row>
    <row r="145" spans="1:31" ht="12.75">
      <c r="A145" t="s">
        <v>42</v>
      </c>
      <c r="B145" t="s">
        <v>186</v>
      </c>
      <c r="C145">
        <f>VLOOKUP(A145,'National Results (gha) '!$A$15:$B$181,2,FALSE)</f>
        <v>147.722</v>
      </c>
      <c r="D145">
        <f t="shared" si="14"/>
        <v>147.722</v>
      </c>
      <c r="E145">
        <f>VLOOKUP($A145,'National Results (gha) '!$A$15:$P$181,4,FALSE)*$D145</f>
        <v>212.22723264022449</v>
      </c>
      <c r="F145">
        <f t="shared" si="15"/>
        <v>212.22723264022449</v>
      </c>
      <c r="J145">
        <f>VLOOKUP($A145,'National Results (gha) '!$A$15:$P$181,5,FALSE)*$D145</f>
        <v>123.90402010958296</v>
      </c>
      <c r="K145">
        <f t="shared" si="16"/>
        <v>123.90402010958296</v>
      </c>
      <c r="O145">
        <f>VLOOKUP($A145,'National Results (gha) '!$A$15:$P$181,6,FALSE)*$D145</f>
        <v>13.175528437130302</v>
      </c>
      <c r="P145">
        <f t="shared" si="17"/>
        <v>13.175528437130302</v>
      </c>
      <c r="T145">
        <f>VLOOKUP($A145,'National Results (gha) '!$A$15:$P$181,7,FALSE)*$D145</f>
        <v>30.955964481071025</v>
      </c>
      <c r="U145">
        <f t="shared" si="18"/>
        <v>30.955964481071025</v>
      </c>
      <c r="Y145">
        <f>VLOOKUP($A145,'National Results (gha) '!$A$15:$P$181,8,FALSE)*$D145</f>
        <v>8.64623820896913</v>
      </c>
      <c r="Z145">
        <f t="shared" si="19"/>
        <v>8.64623820896913</v>
      </c>
      <c r="AD145">
        <f>VLOOKUP($A145,'National Results (gha) '!$A$15:$P$181,9,FALSE)*$D145</f>
        <v>24.967052824979984</v>
      </c>
      <c r="AE145">
        <f t="shared" si="20"/>
        <v>24.967052824979984</v>
      </c>
    </row>
    <row r="146" spans="1:31" ht="12.75">
      <c r="A146" t="s">
        <v>238</v>
      </c>
      <c r="C146" t="e">
        <f>VLOOKUP(A146,'National Results (gha) '!$A$15:$B$181,2,FALSE)</f>
        <v>#N/A</v>
      </c>
      <c r="D146">
        <f t="shared" si="14"/>
        <v>0</v>
      </c>
      <c r="E146" t="e">
        <f>VLOOKUP($A146,'National Results (gha) '!$A$15:$P$181,4,FALSE)*$D146</f>
        <v>#N/A</v>
      </c>
      <c r="F146">
        <f t="shared" si="15"/>
        <v>0</v>
      </c>
      <c r="J146" t="e">
        <f>VLOOKUP($A146,'National Results (gha) '!$A$15:$P$181,5,FALSE)*$D146</f>
        <v>#N/A</v>
      </c>
      <c r="K146">
        <f t="shared" si="16"/>
        <v>0</v>
      </c>
      <c r="O146" t="e">
        <f>VLOOKUP($A146,'National Results (gha) '!$A$15:$P$181,6,FALSE)*$D146</f>
        <v>#N/A</v>
      </c>
      <c r="P146">
        <f t="shared" si="17"/>
        <v>0</v>
      </c>
      <c r="T146" t="e">
        <f>VLOOKUP($A146,'National Results (gha) '!$A$15:$P$181,7,FALSE)*$D146</f>
        <v>#N/A</v>
      </c>
      <c r="U146">
        <f t="shared" si="18"/>
        <v>0</v>
      </c>
      <c r="Y146" t="e">
        <f>VLOOKUP($A146,'National Results (gha) '!$A$15:$P$181,8,FALSE)*$D146</f>
        <v>#N/A</v>
      </c>
      <c r="Z146">
        <f t="shared" si="19"/>
        <v>0</v>
      </c>
      <c r="AD146" t="e">
        <f>VLOOKUP($A146,'National Results (gha) '!$A$15:$P$181,9,FALSE)*$D146</f>
        <v>#N/A</v>
      </c>
      <c r="AE146">
        <f t="shared" si="20"/>
        <v>0</v>
      </c>
    </row>
    <row r="147" spans="1:31" ht="12.75">
      <c r="A147" t="s">
        <v>239</v>
      </c>
      <c r="C147" t="e">
        <f>VLOOKUP(A147,'National Results (gha) '!$A$15:$B$181,2,FALSE)</f>
        <v>#N/A</v>
      </c>
      <c r="D147">
        <f t="shared" si="14"/>
        <v>0</v>
      </c>
      <c r="E147" t="e">
        <f>VLOOKUP($A147,'National Results (gha) '!$A$15:$P$181,4,FALSE)*$D147</f>
        <v>#N/A</v>
      </c>
      <c r="F147">
        <f t="shared" si="15"/>
        <v>0</v>
      </c>
      <c r="J147" t="e">
        <f>VLOOKUP($A147,'National Results (gha) '!$A$15:$P$181,5,FALSE)*$D147</f>
        <v>#N/A</v>
      </c>
      <c r="K147">
        <f t="shared" si="16"/>
        <v>0</v>
      </c>
      <c r="O147" t="e">
        <f>VLOOKUP($A147,'National Results (gha) '!$A$15:$P$181,6,FALSE)*$D147</f>
        <v>#N/A</v>
      </c>
      <c r="P147">
        <f t="shared" si="17"/>
        <v>0</v>
      </c>
      <c r="T147" t="e">
        <f>VLOOKUP($A147,'National Results (gha) '!$A$15:$P$181,7,FALSE)*$D147</f>
        <v>#N/A</v>
      </c>
      <c r="U147">
        <f t="shared" si="18"/>
        <v>0</v>
      </c>
      <c r="Y147" t="e">
        <f>VLOOKUP($A147,'National Results (gha) '!$A$15:$P$181,8,FALSE)*$D147</f>
        <v>#N/A</v>
      </c>
      <c r="Z147">
        <f t="shared" si="19"/>
        <v>0</v>
      </c>
      <c r="AD147" t="e">
        <f>VLOOKUP($A147,'National Results (gha) '!$A$15:$P$181,9,FALSE)*$D147</f>
        <v>#N/A</v>
      </c>
      <c r="AE147">
        <f t="shared" si="20"/>
        <v>0</v>
      </c>
    </row>
    <row r="148" spans="1:31" ht="12.75">
      <c r="A148" t="s">
        <v>118</v>
      </c>
      <c r="B148" t="s">
        <v>185</v>
      </c>
      <c r="C148">
        <f>VLOOKUP(A148,'National Results (gha) '!$A$15:$B$181,2,FALSE)</f>
        <v>4.72</v>
      </c>
      <c r="D148">
        <f t="shared" si="14"/>
        <v>4.72</v>
      </c>
      <c r="E148">
        <f>VLOOKUP($A148,'National Results (gha) '!$A$15:$P$181,4,FALSE)*$D148</f>
        <v>26.241414547595607</v>
      </c>
      <c r="F148">
        <f t="shared" si="15"/>
        <v>26.241414547595607</v>
      </c>
      <c r="J148">
        <f>VLOOKUP($A148,'National Results (gha) '!$A$15:$P$181,5,FALSE)*$D148</f>
        <v>4.82288765719855</v>
      </c>
      <c r="K148">
        <f t="shared" si="16"/>
        <v>4.82288765719855</v>
      </c>
      <c r="O148">
        <f>VLOOKUP($A148,'National Results (gha) '!$A$15:$P$181,6,FALSE)*$D148</f>
        <v>0.2987321671931588</v>
      </c>
      <c r="P148">
        <f t="shared" si="17"/>
        <v>0.2987321671931588</v>
      </c>
      <c r="T148">
        <f>VLOOKUP($A148,'National Results (gha) '!$A$15:$P$181,7,FALSE)*$D148</f>
        <v>3.920485100547369</v>
      </c>
      <c r="U148">
        <f t="shared" si="18"/>
        <v>3.920485100547369</v>
      </c>
      <c r="Y148">
        <f>VLOOKUP($A148,'National Results (gha) '!$A$15:$P$181,8,FALSE)*$D148</f>
        <v>10.106479425554484</v>
      </c>
      <c r="Z148">
        <f t="shared" si="19"/>
        <v>10.106479425554484</v>
      </c>
      <c r="AD148">
        <f>VLOOKUP($A148,'National Results (gha) '!$A$15:$P$181,9,FALSE)*$D148</f>
        <v>6.720325118500435</v>
      </c>
      <c r="AE148">
        <f t="shared" si="20"/>
        <v>6.720325118500435</v>
      </c>
    </row>
    <row r="149" spans="1:31" ht="12.75">
      <c r="A149" t="s">
        <v>274</v>
      </c>
      <c r="B149" t="s">
        <v>185</v>
      </c>
      <c r="C149" t="e">
        <f>VLOOKUP(A149,'National Results (gha) '!$A$15:$B$181,2,FALSE)</f>
        <v>#N/A</v>
      </c>
      <c r="D149">
        <f t="shared" si="14"/>
        <v>0</v>
      </c>
      <c r="E149" t="e">
        <f>VLOOKUP($A149,'National Results (gha) '!$A$15:$P$181,4,FALSE)*$D149</f>
        <v>#N/A</v>
      </c>
      <c r="F149">
        <f t="shared" si="15"/>
        <v>0</v>
      </c>
      <c r="J149" t="e">
        <f>VLOOKUP($A149,'National Results (gha) '!$A$15:$P$181,5,FALSE)*$D149</f>
        <v>#N/A</v>
      </c>
      <c r="K149">
        <f t="shared" si="16"/>
        <v>0</v>
      </c>
      <c r="O149" t="e">
        <f>VLOOKUP($A149,'National Results (gha) '!$A$15:$P$181,6,FALSE)*$D149</f>
        <v>#N/A</v>
      </c>
      <c r="P149">
        <f t="shared" si="17"/>
        <v>0</v>
      </c>
      <c r="T149" t="e">
        <f>VLOOKUP($A149,'National Results (gha) '!$A$15:$P$181,7,FALSE)*$D149</f>
        <v>#N/A</v>
      </c>
      <c r="U149">
        <f t="shared" si="18"/>
        <v>0</v>
      </c>
      <c r="Y149" t="e">
        <f>VLOOKUP($A149,'National Results (gha) '!$A$15:$P$181,8,FALSE)*$D149</f>
        <v>#N/A</v>
      </c>
      <c r="Z149">
        <f t="shared" si="19"/>
        <v>0</v>
      </c>
      <c r="AD149" t="e">
        <f>VLOOKUP($A149,'National Results (gha) '!$A$15:$P$181,9,FALSE)*$D149</f>
        <v>#N/A</v>
      </c>
      <c r="AE149">
        <f t="shared" si="20"/>
        <v>0</v>
      </c>
    </row>
    <row r="150" spans="1:31" ht="12.75">
      <c r="A150" t="s">
        <v>240</v>
      </c>
      <c r="C150" t="e">
        <f>VLOOKUP(A150,'National Results (gha) '!$A$15:$B$181,2,FALSE)</f>
        <v>#N/A</v>
      </c>
      <c r="D150">
        <f t="shared" si="14"/>
        <v>0</v>
      </c>
      <c r="E150" t="e">
        <f>VLOOKUP($A150,'National Results (gha) '!$A$15:$P$181,4,FALSE)*$D150</f>
        <v>#N/A</v>
      </c>
      <c r="F150">
        <f t="shared" si="15"/>
        <v>0</v>
      </c>
      <c r="J150" t="e">
        <f>VLOOKUP($A150,'National Results (gha) '!$A$15:$P$181,5,FALSE)*$D150</f>
        <v>#N/A</v>
      </c>
      <c r="K150">
        <f t="shared" si="16"/>
        <v>0</v>
      </c>
      <c r="O150" t="e">
        <f>VLOOKUP($A150,'National Results (gha) '!$A$15:$P$181,6,FALSE)*$D150</f>
        <v>#N/A</v>
      </c>
      <c r="P150">
        <f t="shared" si="17"/>
        <v>0</v>
      </c>
      <c r="T150" t="e">
        <f>VLOOKUP($A150,'National Results (gha) '!$A$15:$P$181,7,FALSE)*$D150</f>
        <v>#N/A</v>
      </c>
      <c r="U150">
        <f t="shared" si="18"/>
        <v>0</v>
      </c>
      <c r="Y150" t="e">
        <f>VLOOKUP($A150,'National Results (gha) '!$A$15:$P$181,8,FALSE)*$D150</f>
        <v>#N/A</v>
      </c>
      <c r="Z150">
        <f t="shared" si="19"/>
        <v>0</v>
      </c>
      <c r="AD150" t="e">
        <f>VLOOKUP($A150,'National Results (gha) '!$A$15:$P$181,9,FALSE)*$D150</f>
        <v>#N/A</v>
      </c>
      <c r="AE150">
        <f t="shared" si="20"/>
        <v>0</v>
      </c>
    </row>
    <row r="151" spans="1:31" ht="12.75">
      <c r="A151" t="s">
        <v>72</v>
      </c>
      <c r="B151" t="s">
        <v>186</v>
      </c>
      <c r="C151">
        <f>VLOOKUP(A151,'National Results (gha) '!$A$15:$B$181,2,FALSE)</f>
        <v>173.178</v>
      </c>
      <c r="D151">
        <f t="shared" si="14"/>
        <v>173.178</v>
      </c>
      <c r="E151">
        <f>VLOOKUP($A151,'National Results (gha) '!$A$15:$P$181,4,FALSE)*$D151</f>
        <v>132.77122146559466</v>
      </c>
      <c r="F151">
        <f t="shared" si="15"/>
        <v>132.77122146559466</v>
      </c>
      <c r="J151">
        <f>VLOOKUP($A151,'National Results (gha) '!$A$15:$P$181,5,FALSE)*$D151</f>
        <v>59.57807522455674</v>
      </c>
      <c r="K151">
        <f t="shared" si="16"/>
        <v>59.57807522455674</v>
      </c>
      <c r="O151">
        <f>VLOOKUP($A151,'National Results (gha) '!$A$15:$P$181,6,FALSE)*$D151</f>
        <v>1.462274432403519</v>
      </c>
      <c r="P151">
        <f t="shared" si="17"/>
        <v>1.462274432403519</v>
      </c>
      <c r="T151">
        <f>VLOOKUP($A151,'National Results (gha) '!$A$15:$P$181,7,FALSE)*$D151</f>
        <v>15.052663156857793</v>
      </c>
      <c r="U151">
        <f t="shared" si="18"/>
        <v>15.052663156857793</v>
      </c>
      <c r="Y151">
        <f>VLOOKUP($A151,'National Results (gha) '!$A$15:$P$181,8,FALSE)*$D151</f>
        <v>2.454541061383954</v>
      </c>
      <c r="Z151">
        <f t="shared" si="19"/>
        <v>2.454541061383954</v>
      </c>
      <c r="AD151">
        <f>VLOOKUP($A151,'National Results (gha) '!$A$15:$P$181,9,FALSE)*$D151</f>
        <v>44.75304199952525</v>
      </c>
      <c r="AE151">
        <f t="shared" si="20"/>
        <v>44.75304199952525</v>
      </c>
    </row>
    <row r="152" spans="1:31" ht="12.75">
      <c r="A152" t="s">
        <v>91</v>
      </c>
      <c r="B152" t="s">
        <v>188</v>
      </c>
      <c r="C152">
        <f>VLOOKUP(A152,'National Results (gha) '!$A$15:$B$181,2,FALSE)</f>
        <v>3.343</v>
      </c>
      <c r="D152">
        <f t="shared" si="14"/>
        <v>3.343</v>
      </c>
      <c r="E152">
        <f>VLOOKUP($A152,'National Results (gha) '!$A$15:$P$181,4,FALSE)*$D152</f>
        <v>9.60395584504488</v>
      </c>
      <c r="F152">
        <f t="shared" si="15"/>
        <v>9.60395584504488</v>
      </c>
      <c r="J152">
        <f>VLOOKUP($A152,'National Results (gha) '!$A$15:$P$181,5,FALSE)*$D152</f>
        <v>1.4165701097114507</v>
      </c>
      <c r="K152">
        <f t="shared" si="16"/>
        <v>1.4165701097114507</v>
      </c>
      <c r="O152">
        <f>VLOOKUP($A152,'National Results (gha) '!$A$15:$P$181,6,FALSE)*$D152</f>
        <v>1.6714203373935699</v>
      </c>
      <c r="P152">
        <f t="shared" si="17"/>
        <v>1.6714203373935699</v>
      </c>
      <c r="T152">
        <f>VLOOKUP($A152,'National Results (gha) '!$A$15:$P$181,7,FALSE)*$D152</f>
        <v>0.7358158642276093</v>
      </c>
      <c r="U152">
        <f t="shared" si="18"/>
        <v>0.7358158642276093</v>
      </c>
      <c r="Y152">
        <f>VLOOKUP($A152,'National Results (gha) '!$A$15:$P$181,8,FALSE)*$D152</f>
        <v>2.2507978317055186</v>
      </c>
      <c r="Z152">
        <f t="shared" si="19"/>
        <v>2.2507978317055186</v>
      </c>
      <c r="AD152">
        <f>VLOOKUP($A152,'National Results (gha) '!$A$15:$P$181,9,FALSE)*$D152</f>
        <v>3.413226205707188</v>
      </c>
      <c r="AE152">
        <f t="shared" si="20"/>
        <v>3.413226205707188</v>
      </c>
    </row>
    <row r="153" spans="1:31" ht="12.75">
      <c r="A153" t="s">
        <v>98</v>
      </c>
      <c r="B153" t="s">
        <v>185</v>
      </c>
      <c r="C153">
        <f>VLOOKUP(A153,'National Results (gha) '!$A$15:$B$181,2,FALSE)</f>
        <v>10.268</v>
      </c>
      <c r="D153">
        <f t="shared" si="14"/>
        <v>10.268</v>
      </c>
      <c r="E153">
        <f>VLOOKUP($A153,'National Results (gha) '!$A$15:$P$181,4,FALSE)*$D153</f>
        <v>58.85809013620882</v>
      </c>
      <c r="F153">
        <f t="shared" si="15"/>
        <v>58.85809013620882</v>
      </c>
      <c r="J153">
        <f>VLOOKUP($A153,'National Results (gha) '!$A$15:$P$181,5,FALSE)*$D153</f>
        <v>11.141356887796439</v>
      </c>
      <c r="K153">
        <f t="shared" si="16"/>
        <v>11.141356887796439</v>
      </c>
      <c r="O153">
        <f>VLOOKUP($A153,'National Results (gha) '!$A$15:$P$181,6,FALSE)*$D153</f>
        <v>1.510798565185541</v>
      </c>
      <c r="P153">
        <f t="shared" si="17"/>
        <v>1.510798565185541</v>
      </c>
      <c r="T153">
        <f>VLOOKUP($A153,'National Results (gha) '!$A$15:$P$181,7,FALSE)*$D153</f>
        <v>10.349470645953687</v>
      </c>
      <c r="U153">
        <f t="shared" si="18"/>
        <v>10.349470645953687</v>
      </c>
      <c r="Y153">
        <f>VLOOKUP($A153,'National Results (gha) '!$A$15:$P$181,8,FALSE)*$D153</f>
        <v>0.5882346109975005</v>
      </c>
      <c r="Z153">
        <f t="shared" si="19"/>
        <v>0.5882346109975005</v>
      </c>
      <c r="AD153">
        <f>VLOOKUP($A153,'National Results (gha) '!$A$15:$P$181,9,FALSE)*$D153</f>
        <v>33.530736999443526</v>
      </c>
      <c r="AE153">
        <f t="shared" si="20"/>
        <v>33.530736999443526</v>
      </c>
    </row>
    <row r="154" spans="1:31" ht="12.75">
      <c r="A154" t="s">
        <v>73</v>
      </c>
      <c r="B154" t="s">
        <v>186</v>
      </c>
      <c r="C154">
        <f>VLOOKUP(A154,'National Results (gha) '!$A$15:$B$181,2,FALSE)</f>
        <v>6.423</v>
      </c>
      <c r="D154">
        <f t="shared" si="14"/>
        <v>6.423</v>
      </c>
      <c r="E154">
        <f>VLOOKUP($A154,'National Results (gha) '!$A$15:$P$181,4,FALSE)*$D154</f>
        <v>13.726352816310683</v>
      </c>
      <c r="F154">
        <f t="shared" si="15"/>
        <v>13.726352816310683</v>
      </c>
      <c r="J154">
        <f>VLOOKUP($A154,'National Results (gha) '!$A$15:$P$181,5,FALSE)*$D154</f>
        <v>1.6234267704963408</v>
      </c>
      <c r="K154">
        <f t="shared" si="16"/>
        <v>1.6234267704963408</v>
      </c>
      <c r="O154">
        <f>VLOOKUP($A154,'National Results (gha) '!$A$15:$P$181,6,FALSE)*$D154</f>
        <v>0.35000666910527795</v>
      </c>
      <c r="P154">
        <f t="shared" si="17"/>
        <v>0.35000666910527795</v>
      </c>
      <c r="T154">
        <f>VLOOKUP($A154,'National Results (gha) '!$A$15:$P$181,7,FALSE)*$D154</f>
        <v>2.2750256492432226</v>
      </c>
      <c r="U154">
        <f t="shared" si="18"/>
        <v>2.2750256492432226</v>
      </c>
      <c r="Y154">
        <f>VLOOKUP($A154,'National Results (gha) '!$A$15:$P$181,8,FALSE)*$D154</f>
        <v>4.741347249857461</v>
      </c>
      <c r="Z154">
        <f t="shared" si="19"/>
        <v>4.741347249857461</v>
      </c>
      <c r="AD154">
        <f>VLOOKUP($A154,'National Results (gha) '!$A$15:$P$181,9,FALSE)*$D154</f>
        <v>3.702501647480169</v>
      </c>
      <c r="AE154">
        <f t="shared" si="20"/>
        <v>3.702501647480169</v>
      </c>
    </row>
    <row r="155" spans="1:31" ht="12.75">
      <c r="A155" t="s">
        <v>92</v>
      </c>
      <c r="B155" t="s">
        <v>187</v>
      </c>
      <c r="C155">
        <f>VLOOKUP(A155,'National Results (gha) '!$A$15:$B$181,2,FALSE)</f>
        <v>6.127</v>
      </c>
      <c r="D155">
        <f t="shared" si="14"/>
        <v>6.127</v>
      </c>
      <c r="E155">
        <f>VLOOKUP($A155,'National Results (gha) '!$A$15:$P$181,4,FALSE)*$D155</f>
        <v>19.560377313819206</v>
      </c>
      <c r="F155">
        <f t="shared" si="15"/>
        <v>19.560377313819206</v>
      </c>
      <c r="J155">
        <f>VLOOKUP($A155,'National Results (gha) '!$A$15:$P$181,5,FALSE)*$D155</f>
        <v>4.312296729318012</v>
      </c>
      <c r="K155">
        <f t="shared" si="16"/>
        <v>4.312296729318012</v>
      </c>
      <c r="O155">
        <f>VLOOKUP($A155,'National Results (gha) '!$A$15:$P$181,6,FALSE)*$D155</f>
        <v>6.777655135797797</v>
      </c>
      <c r="P155">
        <f t="shared" si="17"/>
        <v>6.777655135797797</v>
      </c>
      <c r="T155">
        <f>VLOOKUP($A155,'National Results (gha) '!$A$15:$P$181,7,FALSE)*$D155</f>
        <v>5.331031785545619</v>
      </c>
      <c r="U155">
        <f t="shared" si="18"/>
        <v>5.331031785545619</v>
      </c>
      <c r="Y155">
        <f>VLOOKUP($A155,'National Results (gha) '!$A$15:$P$181,8,FALSE)*$D155</f>
        <v>0.1410198987803657</v>
      </c>
      <c r="Z155">
        <f t="shared" si="19"/>
        <v>0.1410198987803657</v>
      </c>
      <c r="AD155">
        <f>VLOOKUP($A155,'National Results (gha) '!$A$15:$P$181,9,FALSE)*$D155</f>
        <v>2.333397490355188</v>
      </c>
      <c r="AE155">
        <f t="shared" si="20"/>
        <v>2.333397490355188</v>
      </c>
    </row>
    <row r="156" spans="1:31" ht="12.75">
      <c r="A156" t="s">
        <v>93</v>
      </c>
      <c r="B156" t="s">
        <v>187</v>
      </c>
      <c r="C156">
        <f>VLOOKUP(A156,'National Results (gha) '!$A$15:$B$181,2,FALSE)</f>
        <v>28.508</v>
      </c>
      <c r="D156">
        <f t="shared" si="14"/>
        <v>28.508</v>
      </c>
      <c r="E156">
        <f>VLOOKUP($A156,'National Results (gha) '!$A$15:$P$181,4,FALSE)*$D156</f>
        <v>43.8165565588831</v>
      </c>
      <c r="F156">
        <f t="shared" si="15"/>
        <v>43.8165565588831</v>
      </c>
      <c r="J156">
        <f>VLOOKUP($A156,'National Results (gha) '!$A$15:$P$181,5,FALSE)*$D156</f>
        <v>14.240294748041395</v>
      </c>
      <c r="K156">
        <f t="shared" si="16"/>
        <v>14.240294748041395</v>
      </c>
      <c r="O156">
        <f>VLOOKUP($A156,'National Results (gha) '!$A$15:$P$181,6,FALSE)*$D156</f>
        <v>13.911552332599415</v>
      </c>
      <c r="P156">
        <f t="shared" si="17"/>
        <v>13.911552332599415</v>
      </c>
      <c r="T156">
        <f>VLOOKUP($A156,'National Results (gha) '!$A$15:$P$181,7,FALSE)*$D156</f>
        <v>5.398004466364172</v>
      </c>
      <c r="U156">
        <f t="shared" si="18"/>
        <v>5.398004466364172</v>
      </c>
      <c r="Y156">
        <f>VLOOKUP($A156,'National Results (gha) '!$A$15:$P$181,8,FALSE)*$D156</f>
        <v>0.45577562398140375</v>
      </c>
      <c r="Z156">
        <f t="shared" si="19"/>
        <v>0.45577562398140375</v>
      </c>
      <c r="AD156">
        <f>VLOOKUP($A156,'National Results (gha) '!$A$15:$P$181,9,FALSE)*$D156</f>
        <v>7.403411397669625</v>
      </c>
      <c r="AE156">
        <f t="shared" si="20"/>
        <v>7.403411397669625</v>
      </c>
    </row>
    <row r="157" spans="1:31" ht="12.75">
      <c r="A157" t="s">
        <v>177</v>
      </c>
      <c r="B157" t="s">
        <v>187</v>
      </c>
      <c r="C157">
        <f>VLOOKUP(A157,'National Results (gha) '!$A$15:$B$181,2,FALSE)</f>
        <v>88.718</v>
      </c>
      <c r="D157">
        <f t="shared" si="14"/>
        <v>88.718</v>
      </c>
      <c r="E157">
        <f>VLOOKUP($A157,'National Results (gha) '!$A$15:$P$181,4,FALSE)*$D157</f>
        <v>115.0071899328314</v>
      </c>
      <c r="F157">
        <f t="shared" si="15"/>
        <v>115.0071899328314</v>
      </c>
      <c r="J157">
        <f>VLOOKUP($A157,'National Results (gha) '!$A$15:$P$181,5,FALSE)*$D157</f>
        <v>42.12404671125566</v>
      </c>
      <c r="K157">
        <f t="shared" si="16"/>
        <v>42.12404671125566</v>
      </c>
      <c r="O157">
        <f>VLOOKUP($A157,'National Results (gha) '!$A$15:$P$181,6,FALSE)*$D157</f>
        <v>2.2376614230505387</v>
      </c>
      <c r="P157">
        <f t="shared" si="17"/>
        <v>2.2376614230505387</v>
      </c>
      <c r="T157">
        <f>VLOOKUP($A157,'National Results (gha) '!$A$15:$P$181,7,FALSE)*$D157</f>
        <v>8.049069177022991</v>
      </c>
      <c r="U157">
        <f t="shared" si="18"/>
        <v>8.049069177022991</v>
      </c>
      <c r="Y157">
        <f>VLOOKUP($A157,'National Results (gha) '!$A$15:$P$181,8,FALSE)*$D157</f>
        <v>28.911246739029814</v>
      </c>
      <c r="Z157">
        <f t="shared" si="19"/>
        <v>28.911246739029814</v>
      </c>
      <c r="AD157">
        <f>VLOOKUP($A157,'National Results (gha) '!$A$15:$P$181,9,FALSE)*$D157</f>
        <v>27.996076901408657</v>
      </c>
      <c r="AE157">
        <f t="shared" si="20"/>
        <v>27.996076901408657</v>
      </c>
    </row>
    <row r="158" spans="1:31" ht="12.75">
      <c r="A158" t="s">
        <v>241</v>
      </c>
      <c r="C158" t="e">
        <f>VLOOKUP(A158,'National Results (gha) '!$A$15:$B$181,2,FALSE)</f>
        <v>#N/A</v>
      </c>
      <c r="D158">
        <f t="shared" si="14"/>
        <v>0</v>
      </c>
      <c r="E158" t="e">
        <f>VLOOKUP($A158,'National Results (gha) '!$A$15:$P$181,4,FALSE)*$D158</f>
        <v>#N/A</v>
      </c>
      <c r="F158">
        <f t="shared" si="15"/>
        <v>0</v>
      </c>
      <c r="J158" t="e">
        <f>VLOOKUP($A158,'National Results (gha) '!$A$15:$P$181,5,FALSE)*$D158</f>
        <v>#N/A</v>
      </c>
      <c r="K158">
        <f t="shared" si="16"/>
        <v>0</v>
      </c>
      <c r="O158" t="e">
        <f>VLOOKUP($A158,'National Results (gha) '!$A$15:$P$181,6,FALSE)*$D158</f>
        <v>#N/A</v>
      </c>
      <c r="P158">
        <f t="shared" si="17"/>
        <v>0</v>
      </c>
      <c r="T158" t="e">
        <f>VLOOKUP($A158,'National Results (gha) '!$A$15:$P$181,7,FALSE)*$D158</f>
        <v>#N/A</v>
      </c>
      <c r="U158">
        <f t="shared" si="18"/>
        <v>0</v>
      </c>
      <c r="Y158" t="e">
        <f>VLOOKUP($A158,'National Results (gha) '!$A$15:$P$181,8,FALSE)*$D158</f>
        <v>#N/A</v>
      </c>
      <c r="Z158">
        <f t="shared" si="19"/>
        <v>0</v>
      </c>
      <c r="AD158" t="e">
        <f>VLOOKUP($A158,'National Results (gha) '!$A$15:$P$181,9,FALSE)*$D158</f>
        <v>#N/A</v>
      </c>
      <c r="AE158">
        <f t="shared" si="20"/>
        <v>0</v>
      </c>
    </row>
    <row r="159" spans="1:31" ht="12.75">
      <c r="A159" t="s">
        <v>107</v>
      </c>
      <c r="B159" t="s">
        <v>188</v>
      </c>
      <c r="C159">
        <f>VLOOKUP(A159,'National Results (gha) '!$A$15:$B$181,2,FALSE)</f>
        <v>38.132</v>
      </c>
      <c r="D159">
        <f t="shared" si="14"/>
        <v>38.132</v>
      </c>
      <c r="E159">
        <f>VLOOKUP($A159,'National Results (gha) '!$A$15:$P$181,4,FALSE)*$D159</f>
        <v>165.87139472590314</v>
      </c>
      <c r="F159">
        <f t="shared" si="15"/>
        <v>165.87139472590314</v>
      </c>
      <c r="J159">
        <f>VLOOKUP($A159,'National Results (gha) '!$A$15:$P$181,5,FALSE)*$D159</f>
        <v>41.0315301084024</v>
      </c>
      <c r="K159">
        <f t="shared" si="16"/>
        <v>41.0315301084024</v>
      </c>
      <c r="O159">
        <f>VLOOKUP($A159,'National Results (gha) '!$A$15:$P$181,6,FALSE)*$D159</f>
        <v>1.1989929066538099</v>
      </c>
      <c r="P159">
        <f t="shared" si="17"/>
        <v>1.1989929066538099</v>
      </c>
      <c r="T159">
        <f>VLOOKUP($A159,'National Results (gha) '!$A$15:$P$181,7,FALSE)*$D159</f>
        <v>29.38073417809879</v>
      </c>
      <c r="U159">
        <f t="shared" si="18"/>
        <v>29.38073417809879</v>
      </c>
      <c r="Y159">
        <f>VLOOKUP($A159,'National Results (gha) '!$A$15:$P$181,8,FALSE)*$D159</f>
        <v>4.872023006377237</v>
      </c>
      <c r="Z159">
        <f t="shared" si="19"/>
        <v>4.872023006377237</v>
      </c>
      <c r="AD159">
        <f>VLOOKUP($A159,'National Results (gha) '!$A$15:$P$181,9,FALSE)*$D159</f>
        <v>86.0959187694963</v>
      </c>
      <c r="AE159">
        <f t="shared" si="20"/>
        <v>86.0959187694963</v>
      </c>
    </row>
    <row r="160" spans="1:31" ht="12.75">
      <c r="A160" t="s">
        <v>108</v>
      </c>
      <c r="B160" t="s">
        <v>185</v>
      </c>
      <c r="C160">
        <f>VLOOKUP(A160,'National Results (gha) '!$A$15:$B$181,2,FALSE)</f>
        <v>10.641</v>
      </c>
      <c r="D160">
        <f t="shared" si="14"/>
        <v>10.641</v>
      </c>
      <c r="E160">
        <f>VLOOKUP($A160,'National Results (gha) '!$A$15:$P$181,4,FALSE)*$D160</f>
        <v>47.513237619826185</v>
      </c>
      <c r="F160">
        <f t="shared" si="15"/>
        <v>47.513237619826185</v>
      </c>
      <c r="J160">
        <f>VLOOKUP($A160,'National Results (gha) '!$A$15:$P$181,5,FALSE)*$D160</f>
        <v>10.613752406048095</v>
      </c>
      <c r="K160">
        <f t="shared" si="16"/>
        <v>10.613752406048095</v>
      </c>
      <c r="O160">
        <f>VLOOKUP($A160,'National Results (gha) '!$A$15:$P$181,6,FALSE)*$D160</f>
        <v>0.9664518775481276</v>
      </c>
      <c r="P160">
        <f t="shared" si="17"/>
        <v>0.9664518775481276</v>
      </c>
      <c r="T160">
        <f>VLOOKUP($A160,'National Results (gha) '!$A$15:$P$181,7,FALSE)*$D160</f>
        <v>1.7214735402950423</v>
      </c>
      <c r="U160">
        <f t="shared" si="18"/>
        <v>1.7214735402950423</v>
      </c>
      <c r="Y160">
        <f>VLOOKUP($A160,'National Results (gha) '!$A$15:$P$181,8,FALSE)*$D160</f>
        <v>11.54710444027976</v>
      </c>
      <c r="Z160">
        <f t="shared" si="19"/>
        <v>11.54710444027976</v>
      </c>
      <c r="AD160">
        <f>VLOOKUP($A160,'National Results (gha) '!$A$15:$P$181,9,FALSE)*$D160</f>
        <v>22.075588220606686</v>
      </c>
      <c r="AE160">
        <f t="shared" si="20"/>
        <v>22.075588220606686</v>
      </c>
    </row>
    <row r="161" spans="1:31" ht="12.75">
      <c r="A161" t="s">
        <v>34</v>
      </c>
      <c r="B161" t="s">
        <v>186</v>
      </c>
      <c r="C161">
        <f>VLOOKUP(A161,'National Results (gha) '!$A$15:$B$181,2,FALSE)</f>
        <v>1.541</v>
      </c>
      <c r="D161">
        <f t="shared" si="14"/>
        <v>1.541</v>
      </c>
      <c r="E161">
        <f>VLOOKUP($A161,'National Results (gha) '!$A$15:$P$181,4,FALSE)*$D161</f>
        <v>1.4820359571458428</v>
      </c>
      <c r="F161">
        <f t="shared" si="15"/>
        <v>1.4820359571458428</v>
      </c>
      <c r="J161">
        <f>VLOOKUP($A161,'National Results (gha) '!$A$15:$P$181,5,FALSE)*$D161</f>
        <v>0.45931970552630275</v>
      </c>
      <c r="K161">
        <f t="shared" si="16"/>
        <v>0.45931970552630275</v>
      </c>
      <c r="O161">
        <f>VLOOKUP($A161,'National Results (gha) '!$A$15:$P$181,6,FALSE)*$D161</f>
        <v>0.5840499340411782</v>
      </c>
      <c r="P161">
        <f t="shared" si="17"/>
        <v>0.5840499340411782</v>
      </c>
      <c r="T161">
        <f>VLOOKUP($A161,'National Results (gha) '!$A$15:$P$181,7,FALSE)*$D161</f>
        <v>0.27503239859091766</v>
      </c>
      <c r="U161">
        <f t="shared" si="18"/>
        <v>0.27503239859091766</v>
      </c>
      <c r="Y161">
        <f>VLOOKUP($A161,'National Results (gha) '!$A$15:$P$181,8,FALSE)*$D161</f>
        <v>0.006702622136174357</v>
      </c>
      <c r="Z161">
        <f t="shared" si="19"/>
        <v>0.006702622136174357</v>
      </c>
      <c r="AD161">
        <f>VLOOKUP($A161,'National Results (gha) '!$A$15:$P$181,9,FALSE)*$D161</f>
        <v>0.08167088145826544</v>
      </c>
      <c r="AE161">
        <f t="shared" si="20"/>
        <v>0.08167088145826544</v>
      </c>
    </row>
    <row r="162" spans="1:31" ht="12.75">
      <c r="A162" t="s">
        <v>178</v>
      </c>
      <c r="B162" t="s">
        <v>187</v>
      </c>
      <c r="C162">
        <f>VLOOKUP(A162,'National Results (gha) '!$A$15:$B$181,2,FALSE)</f>
        <v>1.064</v>
      </c>
      <c r="D162">
        <f t="shared" si="14"/>
        <v>1.064</v>
      </c>
      <c r="E162">
        <f>VLOOKUP($A162,'National Results (gha) '!$A$15:$P$181,4,FALSE)*$D162</f>
        <v>0.46456460326467</v>
      </c>
      <c r="F162">
        <f t="shared" si="15"/>
        <v>0.46456460326467</v>
      </c>
      <c r="J162">
        <f>VLOOKUP($A162,'National Results (gha) '!$A$15:$P$181,5,FALSE)*$D162</f>
        <v>0.27677018779231877</v>
      </c>
      <c r="K162">
        <f t="shared" si="16"/>
        <v>0.27677018779231877</v>
      </c>
      <c r="O162">
        <f>VLOOKUP($A162,'National Results (gha) '!$A$15:$P$181,6,FALSE)*$D162</f>
        <v>0.07418018841577984</v>
      </c>
      <c r="P162">
        <f t="shared" si="17"/>
        <v>0.07418018841577984</v>
      </c>
      <c r="T162">
        <f>VLOOKUP($A162,'National Results (gha) '!$A$15:$P$181,7,FALSE)*$D162</f>
        <v>0.000554115413006517</v>
      </c>
      <c r="U162">
        <f t="shared" si="18"/>
        <v>0.000554115413006517</v>
      </c>
      <c r="Y162">
        <f>VLOOKUP($A162,'National Results (gha) '!$A$15:$P$181,8,FALSE)*$D162</f>
        <v>0.002699874629635359</v>
      </c>
      <c r="Z162">
        <f t="shared" si="19"/>
        <v>0.002699874629635359</v>
      </c>
      <c r="AD162">
        <f>VLOOKUP($A162,'National Results (gha) '!$A$15:$P$181,9,FALSE)*$D162</f>
        <v>0.0702586824236159</v>
      </c>
      <c r="AE162">
        <f t="shared" si="20"/>
        <v>0.0702586824236159</v>
      </c>
    </row>
    <row r="163" spans="1:31" ht="12.75">
      <c r="A163" t="s">
        <v>179</v>
      </c>
      <c r="B163" t="s">
        <v>185</v>
      </c>
      <c r="C163" t="e">
        <f>VLOOKUP(A163,'National Results (gha) '!$A$15:$B$181,2,FALSE)</f>
        <v>#N/A</v>
      </c>
      <c r="D163">
        <f t="shared" si="14"/>
        <v>0</v>
      </c>
      <c r="E163" t="e">
        <f>VLOOKUP($A163,'National Results (gha) '!$A$15:$P$181,4,FALSE)*$D163</f>
        <v>#N/A</v>
      </c>
      <c r="F163">
        <f t="shared" si="15"/>
        <v>0</v>
      </c>
      <c r="J163" t="e">
        <f>VLOOKUP($A163,'National Results (gha) '!$A$15:$P$181,5,FALSE)*$D163</f>
        <v>#N/A</v>
      </c>
      <c r="K163">
        <f t="shared" si="16"/>
        <v>0</v>
      </c>
      <c r="O163" t="e">
        <f>VLOOKUP($A163,'National Results (gha) '!$A$15:$P$181,6,FALSE)*$D163</f>
        <v>#N/A</v>
      </c>
      <c r="P163">
        <f t="shared" si="17"/>
        <v>0</v>
      </c>
      <c r="T163" t="e">
        <f>VLOOKUP($A163,'National Results (gha) '!$A$15:$P$181,7,FALSE)*$D163</f>
        <v>#N/A</v>
      </c>
      <c r="U163">
        <f t="shared" si="18"/>
        <v>0</v>
      </c>
      <c r="Y163" t="e">
        <f>VLOOKUP($A163,'National Results (gha) '!$A$15:$P$181,8,FALSE)*$D163</f>
        <v>#N/A</v>
      </c>
      <c r="Z163">
        <f t="shared" si="19"/>
        <v>0</v>
      </c>
      <c r="AD163" t="e">
        <f>VLOOKUP($A163,'National Results (gha) '!$A$15:$P$181,9,FALSE)*$D163</f>
        <v>#N/A</v>
      </c>
      <c r="AE163">
        <f t="shared" si="20"/>
        <v>0</v>
      </c>
    </row>
    <row r="164" spans="1:31" ht="12.75">
      <c r="A164" t="s">
        <v>30</v>
      </c>
      <c r="B164" t="s">
        <v>186</v>
      </c>
      <c r="C164">
        <f>VLOOKUP(A164,'National Results (gha) '!$A$15:$B$181,2,FALSE)</f>
        <v>4.781</v>
      </c>
      <c r="D164">
        <f t="shared" si="14"/>
        <v>4.781</v>
      </c>
      <c r="E164">
        <f>VLOOKUP($A164,'National Results (gha) '!$A$15:$P$181,4,FALSE)*$D164</f>
        <v>4.235935734666453</v>
      </c>
      <c r="F164">
        <f t="shared" si="15"/>
        <v>4.235935734666453</v>
      </c>
      <c r="J164">
        <f>VLOOKUP($A164,'National Results (gha) '!$A$15:$P$181,5,FALSE)*$D164</f>
        <v>1.2768808671317202</v>
      </c>
      <c r="K164">
        <f t="shared" si="16"/>
        <v>1.2768808671317202</v>
      </c>
      <c r="O164">
        <f>VLOOKUP($A164,'National Results (gha) '!$A$15:$P$181,6,FALSE)*$D164</f>
        <v>1.1408877922693297</v>
      </c>
      <c r="P164">
        <f t="shared" si="17"/>
        <v>1.1408877922693297</v>
      </c>
      <c r="T164">
        <f>VLOOKUP($A164,'National Results (gha) '!$A$15:$P$181,7,FALSE)*$D164</f>
        <v>0.9620303009237495</v>
      </c>
      <c r="U164">
        <f t="shared" si="18"/>
        <v>0.9620303009237495</v>
      </c>
      <c r="Y164">
        <f>VLOOKUP($A164,'National Results (gha) '!$A$15:$P$181,8,FALSE)*$D164</f>
        <v>0.10079011384641104</v>
      </c>
      <c r="Z164">
        <f t="shared" si="19"/>
        <v>0.10079011384641104</v>
      </c>
      <c r="AD164">
        <f>VLOOKUP($A164,'National Results (gha) '!$A$15:$P$181,9,FALSE)*$D164</f>
        <v>0.526707545093857</v>
      </c>
      <c r="AE164">
        <f t="shared" si="20"/>
        <v>0.526707545093857</v>
      </c>
    </row>
    <row r="165" spans="1:31" ht="12.75">
      <c r="A165" t="s">
        <v>147</v>
      </c>
      <c r="B165" t="s">
        <v>185</v>
      </c>
      <c r="C165">
        <f>VLOOKUP(A165,'National Results (gha) '!$A$15:$B$181,2,FALSE)</f>
        <v>1.138</v>
      </c>
      <c r="D165">
        <f t="shared" si="14"/>
        <v>1.138</v>
      </c>
      <c r="E165">
        <f>VLOOKUP($A165,'National Results (gha) '!$A$15:$P$181,4,FALSE)*$D165</f>
        <v>11.959724535145666</v>
      </c>
      <c r="F165">
        <f t="shared" si="15"/>
        <v>11.959724535145666</v>
      </c>
      <c r="J165">
        <f>VLOOKUP($A165,'National Results (gha) '!$A$15:$P$181,5,FALSE)*$D165</f>
        <v>1.1726163979016422</v>
      </c>
      <c r="K165">
        <f t="shared" si="16"/>
        <v>1.1726163979016422</v>
      </c>
      <c r="O165">
        <f>VLOOKUP($A165,'National Results (gha) '!$A$15:$P$181,6,FALSE)*$D165</f>
        <v>0.6128208880093685</v>
      </c>
      <c r="P165">
        <f t="shared" si="17"/>
        <v>0.6128208880093685</v>
      </c>
      <c r="T165">
        <f>VLOOKUP($A165,'National Results (gha) '!$A$15:$P$181,7,FALSE)*$D165</f>
        <v>0.13682357952154867</v>
      </c>
      <c r="U165">
        <f t="shared" si="18"/>
        <v>0.13682357952154867</v>
      </c>
      <c r="Y165">
        <f>VLOOKUP($A165,'National Results (gha) '!$A$15:$P$181,8,FALSE)*$D165</f>
        <v>0.6557032894318348</v>
      </c>
      <c r="Z165">
        <f t="shared" si="19"/>
        <v>0.6557032894318348</v>
      </c>
      <c r="AD165">
        <f>VLOOKUP($A165,'National Results (gha) '!$A$15:$P$181,9,FALSE)*$D165</f>
        <v>9.247068476107776</v>
      </c>
      <c r="AE165">
        <f t="shared" si="20"/>
        <v>9.247068476107776</v>
      </c>
    </row>
    <row r="166" spans="1:31" ht="12.75">
      <c r="A166" t="s">
        <v>275</v>
      </c>
      <c r="B166" t="s">
        <v>188</v>
      </c>
      <c r="C166" t="e">
        <f>VLOOKUP(A166,'National Results (gha) '!$A$15:$B$181,2,FALSE)</f>
        <v>#N/A</v>
      </c>
      <c r="D166">
        <f t="shared" si="14"/>
        <v>0</v>
      </c>
      <c r="E166" t="e">
        <f>VLOOKUP($A166,'National Results (gha) '!$A$15:$P$181,4,FALSE)*$D166</f>
        <v>#N/A</v>
      </c>
      <c r="F166">
        <f t="shared" si="15"/>
        <v>0</v>
      </c>
      <c r="J166" t="e">
        <f>VLOOKUP($A166,'National Results (gha) '!$A$15:$P$181,5,FALSE)*$D166</f>
        <v>#N/A</v>
      </c>
      <c r="K166">
        <f t="shared" si="16"/>
        <v>0</v>
      </c>
      <c r="O166" t="e">
        <f>VLOOKUP($A166,'National Results (gha) '!$A$15:$P$181,6,FALSE)*$D166</f>
        <v>#N/A</v>
      </c>
      <c r="P166">
        <f t="shared" si="17"/>
        <v>0</v>
      </c>
      <c r="T166" t="e">
        <f>VLOOKUP($A166,'National Results (gha) '!$A$15:$P$181,7,FALSE)*$D166</f>
        <v>#N/A</v>
      </c>
      <c r="U166">
        <f t="shared" si="18"/>
        <v>0</v>
      </c>
      <c r="Y166" t="e">
        <f>VLOOKUP($A166,'National Results (gha) '!$A$15:$P$181,8,FALSE)*$D166</f>
        <v>#N/A</v>
      </c>
      <c r="Z166">
        <f t="shared" si="19"/>
        <v>0</v>
      </c>
      <c r="AD166" t="e">
        <f>VLOOKUP($A166,'National Results (gha) '!$A$15:$P$181,9,FALSE)*$D166</f>
        <v>#N/A</v>
      </c>
      <c r="AE166">
        <f t="shared" si="20"/>
        <v>0</v>
      </c>
    </row>
    <row r="167" spans="1:31" ht="12.75">
      <c r="A167" t="s">
        <v>50</v>
      </c>
      <c r="B167" t="s">
        <v>186</v>
      </c>
      <c r="C167">
        <f>VLOOKUP(A167,'National Results (gha) '!$A$15:$B$181,2,FALSE)</f>
        <v>12.449</v>
      </c>
      <c r="D167">
        <f t="shared" si="14"/>
        <v>12.449</v>
      </c>
      <c r="E167">
        <f>VLOOKUP($A167,'National Results (gha) '!$A$15:$P$181,4,FALSE)*$D167</f>
        <v>15.545815802817742</v>
      </c>
      <c r="F167">
        <f t="shared" si="15"/>
        <v>15.545815802817742</v>
      </c>
      <c r="J167">
        <f>VLOOKUP($A167,'National Results (gha) '!$A$15:$P$181,5,FALSE)*$D167</f>
        <v>2.7958878604168844</v>
      </c>
      <c r="K167">
        <f t="shared" si="16"/>
        <v>2.7958878604168844</v>
      </c>
      <c r="O167">
        <f>VLOOKUP($A167,'National Results (gha) '!$A$15:$P$181,6,FALSE)*$D167</f>
        <v>4.391042608172978</v>
      </c>
      <c r="P167">
        <f t="shared" si="17"/>
        <v>4.391042608172978</v>
      </c>
      <c r="T167">
        <f>VLOOKUP($A167,'National Results (gha) '!$A$15:$P$181,7,FALSE)*$D167</f>
        <v>3.8186767111731883</v>
      </c>
      <c r="U167">
        <f t="shared" si="18"/>
        <v>3.8186767111731883</v>
      </c>
      <c r="Y167">
        <f>VLOOKUP($A167,'National Results (gha) '!$A$15:$P$181,8,FALSE)*$D167</f>
        <v>0.051053254122561904</v>
      </c>
      <c r="Z167">
        <f t="shared" si="19"/>
        <v>0.051053254122561904</v>
      </c>
      <c r="AD167">
        <f>VLOOKUP($A167,'National Results (gha) '!$A$15:$P$181,9,FALSE)*$D167</f>
        <v>4.102650045580761</v>
      </c>
      <c r="AE167">
        <f t="shared" si="20"/>
        <v>4.102650045580761</v>
      </c>
    </row>
    <row r="168" spans="1:31" ht="12.75">
      <c r="A168" t="s">
        <v>242</v>
      </c>
      <c r="C168" t="e">
        <f>VLOOKUP(A168,'National Results (gha) '!$A$15:$B$181,2,FALSE)</f>
        <v>#N/A</v>
      </c>
      <c r="D168">
        <f t="shared" si="14"/>
        <v>0</v>
      </c>
      <c r="E168" t="e">
        <f>VLOOKUP($A168,'National Results (gha) '!$A$15:$P$181,4,FALSE)*$D168</f>
        <v>#N/A</v>
      </c>
      <c r="F168">
        <f t="shared" si="15"/>
        <v>0</v>
      </c>
      <c r="J168" t="e">
        <f>VLOOKUP($A168,'National Results (gha) '!$A$15:$P$181,5,FALSE)*$D168</f>
        <v>#N/A</v>
      </c>
      <c r="K168">
        <f t="shared" si="16"/>
        <v>0</v>
      </c>
      <c r="O168" t="e">
        <f>VLOOKUP($A168,'National Results (gha) '!$A$15:$P$181,6,FALSE)*$D168</f>
        <v>#N/A</v>
      </c>
      <c r="P168">
        <f t="shared" si="17"/>
        <v>0</v>
      </c>
      <c r="T168" t="e">
        <f>VLOOKUP($A168,'National Results (gha) '!$A$15:$P$181,7,FALSE)*$D168</f>
        <v>#N/A</v>
      </c>
      <c r="U168">
        <f t="shared" si="18"/>
        <v>0</v>
      </c>
      <c r="Y168" t="e">
        <f>VLOOKUP($A168,'National Results (gha) '!$A$15:$P$181,8,FALSE)*$D168</f>
        <v>#N/A</v>
      </c>
      <c r="Z168">
        <f t="shared" si="19"/>
        <v>0</v>
      </c>
      <c r="AD168" t="e">
        <f>VLOOKUP($A168,'National Results (gha) '!$A$15:$P$181,9,FALSE)*$D168</f>
        <v>#N/A</v>
      </c>
      <c r="AE168">
        <f t="shared" si="20"/>
        <v>0</v>
      </c>
    </row>
    <row r="169" spans="1:31" ht="12.75">
      <c r="A169" t="s">
        <v>109</v>
      </c>
      <c r="B169" t="s">
        <v>188</v>
      </c>
      <c r="C169">
        <f>VLOOKUP(A169,'National Results (gha) '!$A$15:$B$181,2,FALSE)</f>
        <v>21.45</v>
      </c>
      <c r="D169">
        <f t="shared" si="14"/>
        <v>21.45</v>
      </c>
      <c r="E169">
        <f>VLOOKUP($A169,'National Results (gha) '!$A$15:$P$181,4,FALSE)*$D169</f>
        <v>58.120866782666475</v>
      </c>
      <c r="F169">
        <f t="shared" si="15"/>
        <v>58.120866782666475</v>
      </c>
      <c r="J169">
        <f>VLOOKUP($A169,'National Results (gha) '!$A$15:$P$181,5,FALSE)*$D169</f>
        <v>14.23994578962131</v>
      </c>
      <c r="K169">
        <f t="shared" si="16"/>
        <v>14.23994578962131</v>
      </c>
      <c r="O169">
        <f>VLOOKUP($A169,'National Results (gha) '!$A$15:$P$181,6,FALSE)*$D169</f>
        <v>1.9175458015715108</v>
      </c>
      <c r="P169">
        <f t="shared" si="17"/>
        <v>1.9175458015715108</v>
      </c>
      <c r="T169">
        <f>VLOOKUP($A169,'National Results (gha) '!$A$15:$P$181,7,FALSE)*$D169</f>
        <v>8.731319291535469</v>
      </c>
      <c r="U169">
        <f t="shared" si="18"/>
        <v>8.731319291535469</v>
      </c>
      <c r="Y169">
        <f>VLOOKUP($A169,'National Results (gha) '!$A$15:$P$181,8,FALSE)*$D169</f>
        <v>2.6795137923284233</v>
      </c>
      <c r="Z169">
        <f t="shared" si="19"/>
        <v>2.6795137923284233</v>
      </c>
      <c r="AD169">
        <f>VLOOKUP($A169,'National Results (gha) '!$A$15:$P$181,9,FALSE)*$D169</f>
        <v>28.34228034994013</v>
      </c>
      <c r="AE169">
        <f t="shared" si="20"/>
        <v>28.34228034994013</v>
      </c>
    </row>
    <row r="170" spans="1:31" ht="12.75">
      <c r="A170" t="s">
        <v>180</v>
      </c>
      <c r="B170" t="s">
        <v>186</v>
      </c>
      <c r="C170">
        <f>VLOOKUP(A170,'National Results (gha) '!$A$15:$B$181,2,FALSE)</f>
        <v>9.455</v>
      </c>
      <c r="D170">
        <f t="shared" si="14"/>
        <v>9.455</v>
      </c>
      <c r="E170">
        <f>VLOOKUP($A170,'National Results (gha) '!$A$15:$P$181,4,FALSE)*$D170</f>
        <v>9.627851077905277</v>
      </c>
      <c r="F170">
        <f t="shared" si="15"/>
        <v>9.627851077905277</v>
      </c>
      <c r="J170">
        <f>VLOOKUP($A170,'National Results (gha) '!$A$15:$P$181,5,FALSE)*$D170</f>
        <v>4.123796416745089</v>
      </c>
      <c r="K170">
        <f t="shared" si="16"/>
        <v>4.123796416745089</v>
      </c>
      <c r="O170">
        <f>VLOOKUP($A170,'National Results (gha) '!$A$15:$P$181,6,FALSE)*$D170</f>
        <v>0.597765246963767</v>
      </c>
      <c r="P170">
        <f t="shared" si="17"/>
        <v>0.597765246963767</v>
      </c>
      <c r="T170">
        <f>VLOOKUP($A170,'National Results (gha) '!$A$15:$P$181,7,FALSE)*$D170</f>
        <v>3.960744882046124</v>
      </c>
      <c r="U170">
        <f t="shared" si="18"/>
        <v>3.960744882046124</v>
      </c>
      <c r="Y170">
        <f>VLOOKUP($A170,'National Results (gha) '!$A$15:$P$181,8,FALSE)*$D170</f>
        <v>0.053188418088517195</v>
      </c>
      <c r="Z170">
        <f t="shared" si="19"/>
        <v>0.053188418088517195</v>
      </c>
      <c r="AD170">
        <f>VLOOKUP($A170,'National Results (gha) '!$A$15:$P$181,9,FALSE)*$D170</f>
        <v>0.46074938769383084</v>
      </c>
      <c r="AE170">
        <f t="shared" si="20"/>
        <v>0.46074938769383084</v>
      </c>
    </row>
    <row r="171" spans="1:31" ht="12.75">
      <c r="A171" t="s">
        <v>119</v>
      </c>
      <c r="B171" t="s">
        <v>188</v>
      </c>
      <c r="C171">
        <f>VLOOKUP(A171,'National Results (gha) '!$A$15:$B$181,2,FALSE)</f>
        <v>141.941</v>
      </c>
      <c r="D171">
        <f t="shared" si="14"/>
        <v>141.941</v>
      </c>
      <c r="E171">
        <f>VLOOKUP($A171,'National Results (gha) '!$A$15:$P$181,4,FALSE)*$D171</f>
        <v>625.7536261693618</v>
      </c>
      <c r="F171">
        <f t="shared" si="15"/>
        <v>625.7536261693618</v>
      </c>
      <c r="J171">
        <f>VLOOKUP($A171,'National Results (gha) '!$A$15:$P$181,5,FALSE)*$D171</f>
        <v>126.93836077415406</v>
      </c>
      <c r="K171">
        <f t="shared" si="16"/>
        <v>126.93836077415406</v>
      </c>
      <c r="O171">
        <f>VLOOKUP($A171,'National Results (gha) '!$A$15:$P$181,6,FALSE)*$D171</f>
        <v>14.251653260630519</v>
      </c>
      <c r="P171">
        <f t="shared" si="17"/>
        <v>14.251653260630519</v>
      </c>
      <c r="T171">
        <f>VLOOKUP($A171,'National Results (gha) '!$A$15:$P$181,7,FALSE)*$D171</f>
        <v>75.34895375719726</v>
      </c>
      <c r="U171">
        <f t="shared" si="18"/>
        <v>75.34895375719726</v>
      </c>
      <c r="Y171">
        <f>VLOOKUP($A171,'National Results (gha) '!$A$15:$P$181,8,FALSE)*$D171</f>
        <v>18.84269812494704</v>
      </c>
      <c r="Z171">
        <f t="shared" si="19"/>
        <v>18.84269812494704</v>
      </c>
      <c r="AD171">
        <f>VLOOKUP($A171,'National Results (gha) '!$A$15:$P$181,9,FALSE)*$D171</f>
        <v>385.51042578730136</v>
      </c>
      <c r="AE171">
        <f t="shared" si="20"/>
        <v>385.51042578730136</v>
      </c>
    </row>
    <row r="172" spans="1:31" ht="12.75">
      <c r="A172" t="s">
        <v>276</v>
      </c>
      <c r="B172" t="s">
        <v>188</v>
      </c>
      <c r="C172" t="e">
        <f>VLOOKUP(A172,'National Results (gha) '!$A$15:$B$181,2,FALSE)</f>
        <v>#N/A</v>
      </c>
      <c r="D172">
        <f t="shared" si="14"/>
        <v>0</v>
      </c>
      <c r="E172" t="e">
        <f>VLOOKUP($A172,'National Results (gha) '!$A$15:$P$181,4,FALSE)*$D172</f>
        <v>#N/A</v>
      </c>
      <c r="F172">
        <f t="shared" si="15"/>
        <v>0</v>
      </c>
      <c r="J172" t="e">
        <f>VLOOKUP($A172,'National Results (gha) '!$A$15:$P$181,5,FALSE)*$D172</f>
        <v>#N/A</v>
      </c>
      <c r="K172">
        <f t="shared" si="16"/>
        <v>0</v>
      </c>
      <c r="O172" t="e">
        <f>VLOOKUP($A172,'National Results (gha) '!$A$15:$P$181,6,FALSE)*$D172</f>
        <v>#N/A</v>
      </c>
      <c r="P172">
        <f t="shared" si="17"/>
        <v>0</v>
      </c>
      <c r="T172" t="e">
        <f>VLOOKUP($A172,'National Results (gha) '!$A$15:$P$181,7,FALSE)*$D172</f>
        <v>#N/A</v>
      </c>
      <c r="U172">
        <f t="shared" si="18"/>
        <v>0</v>
      </c>
      <c r="Y172" t="e">
        <f>VLOOKUP($A172,'National Results (gha) '!$A$15:$P$181,8,FALSE)*$D172</f>
        <v>#N/A</v>
      </c>
      <c r="Z172">
        <f t="shared" si="19"/>
        <v>0</v>
      </c>
      <c r="AD172" t="e">
        <f>VLOOKUP($A172,'National Results (gha) '!$A$15:$P$181,9,FALSE)*$D172</f>
        <v>#N/A</v>
      </c>
      <c r="AE172">
        <f t="shared" si="20"/>
        <v>0</v>
      </c>
    </row>
    <row r="173" spans="1:31" ht="12.75">
      <c r="A173" t="s">
        <v>243</v>
      </c>
      <c r="C173" t="e">
        <f>VLOOKUP(A173,'National Results (gha) '!$A$15:$B$181,2,FALSE)</f>
        <v>#N/A</v>
      </c>
      <c r="D173">
        <f t="shared" si="14"/>
        <v>0</v>
      </c>
      <c r="E173" t="e">
        <f>VLOOKUP($A173,'National Results (gha) '!$A$15:$P$181,4,FALSE)*$D173</f>
        <v>#N/A</v>
      </c>
      <c r="F173">
        <f t="shared" si="15"/>
        <v>0</v>
      </c>
      <c r="J173" t="e">
        <f>VLOOKUP($A173,'National Results (gha) '!$A$15:$P$181,5,FALSE)*$D173</f>
        <v>#N/A</v>
      </c>
      <c r="K173">
        <f t="shared" si="16"/>
        <v>0</v>
      </c>
      <c r="O173" t="e">
        <f>VLOOKUP($A173,'National Results (gha) '!$A$15:$P$181,6,FALSE)*$D173</f>
        <v>#N/A</v>
      </c>
      <c r="P173">
        <f t="shared" si="17"/>
        <v>0</v>
      </c>
      <c r="T173" t="e">
        <f>VLOOKUP($A173,'National Results (gha) '!$A$15:$P$181,7,FALSE)*$D173</f>
        <v>#N/A</v>
      </c>
      <c r="U173">
        <f t="shared" si="18"/>
        <v>0</v>
      </c>
      <c r="Y173" t="e">
        <f>VLOOKUP($A173,'National Results (gha) '!$A$15:$P$181,8,FALSE)*$D173</f>
        <v>#N/A</v>
      </c>
      <c r="Z173">
        <f t="shared" si="19"/>
        <v>0</v>
      </c>
      <c r="AD173" t="e">
        <f>VLOOKUP($A173,'National Results (gha) '!$A$15:$P$181,9,FALSE)*$D173</f>
        <v>#N/A</v>
      </c>
      <c r="AE173">
        <f t="shared" si="20"/>
        <v>0</v>
      </c>
    </row>
    <row r="174" spans="1:31" ht="12.75">
      <c r="A174" t="s">
        <v>277</v>
      </c>
      <c r="B174" t="s">
        <v>188</v>
      </c>
      <c r="C174" t="e">
        <f>VLOOKUP(A174,'National Results (gha) '!$A$15:$B$181,2,FALSE)</f>
        <v>#N/A</v>
      </c>
      <c r="D174">
        <f t="shared" si="14"/>
        <v>0</v>
      </c>
      <c r="E174" t="e">
        <f>VLOOKUP($A174,'National Results (gha) '!$A$15:$P$181,4,FALSE)*$D174</f>
        <v>#N/A</v>
      </c>
      <c r="F174">
        <f t="shared" si="15"/>
        <v>0</v>
      </c>
      <c r="J174" t="e">
        <f>VLOOKUP($A174,'National Results (gha) '!$A$15:$P$181,5,FALSE)*$D174</f>
        <v>#N/A</v>
      </c>
      <c r="K174">
        <f t="shared" si="16"/>
        <v>0</v>
      </c>
      <c r="O174" t="e">
        <f>VLOOKUP($A174,'National Results (gha) '!$A$15:$P$181,6,FALSE)*$D174</f>
        <v>#N/A</v>
      </c>
      <c r="P174">
        <f t="shared" si="17"/>
        <v>0</v>
      </c>
      <c r="T174" t="e">
        <f>VLOOKUP($A174,'National Results (gha) '!$A$15:$P$181,7,FALSE)*$D174</f>
        <v>#N/A</v>
      </c>
      <c r="U174">
        <f t="shared" si="18"/>
        <v>0</v>
      </c>
      <c r="Y174" t="e">
        <f>VLOOKUP($A174,'National Results (gha) '!$A$15:$P$181,8,FALSE)*$D174</f>
        <v>#N/A</v>
      </c>
      <c r="Z174">
        <f t="shared" si="19"/>
        <v>0</v>
      </c>
      <c r="AD174" t="e">
        <f>VLOOKUP($A174,'National Results (gha) '!$A$15:$P$181,9,FALSE)*$D174</f>
        <v>#N/A</v>
      </c>
      <c r="AE174">
        <f t="shared" si="20"/>
        <v>0</v>
      </c>
    </row>
    <row r="175" spans="1:31" ht="12.75">
      <c r="A175" t="s">
        <v>244</v>
      </c>
      <c r="B175" t="s">
        <v>188</v>
      </c>
      <c r="C175" t="e">
        <f>VLOOKUP(A175,'National Results (gha) '!$A$15:$B$181,2,FALSE)</f>
        <v>#N/A</v>
      </c>
      <c r="D175">
        <f t="shared" si="14"/>
        <v>0</v>
      </c>
      <c r="E175" t="e">
        <f>VLOOKUP($A175,'National Results (gha) '!$A$15:$P$181,4,FALSE)*$D175</f>
        <v>#N/A</v>
      </c>
      <c r="F175">
        <f t="shared" si="15"/>
        <v>0</v>
      </c>
      <c r="J175" t="e">
        <f>VLOOKUP($A175,'National Results (gha) '!$A$15:$P$181,5,FALSE)*$D175</f>
        <v>#N/A</v>
      </c>
      <c r="K175">
        <f t="shared" si="16"/>
        <v>0</v>
      </c>
      <c r="O175" t="e">
        <f>VLOOKUP($A175,'National Results (gha) '!$A$15:$P$181,6,FALSE)*$D175</f>
        <v>#N/A</v>
      </c>
      <c r="P175">
        <f t="shared" si="17"/>
        <v>0</v>
      </c>
      <c r="T175" t="e">
        <f>VLOOKUP($A175,'National Results (gha) '!$A$15:$P$181,7,FALSE)*$D175</f>
        <v>#N/A</v>
      </c>
      <c r="U175">
        <f t="shared" si="18"/>
        <v>0</v>
      </c>
      <c r="Y175" t="e">
        <f>VLOOKUP($A175,'National Results (gha) '!$A$15:$P$181,8,FALSE)*$D175</f>
        <v>#N/A</v>
      </c>
      <c r="Z175">
        <f t="shared" si="19"/>
        <v>0</v>
      </c>
      <c r="AD175" t="e">
        <f>VLOOKUP($A175,'National Results (gha) '!$A$15:$P$181,9,FALSE)*$D175</f>
        <v>#N/A</v>
      </c>
      <c r="AE175">
        <f t="shared" si="20"/>
        <v>0</v>
      </c>
    </row>
    <row r="176" spans="1:31" ht="12.75">
      <c r="A176" t="s">
        <v>245</v>
      </c>
      <c r="C176" t="e">
        <f>VLOOKUP(A176,'National Results (gha) '!$A$15:$B$181,2,FALSE)</f>
        <v>#N/A</v>
      </c>
      <c r="D176">
        <f t="shared" si="14"/>
        <v>0</v>
      </c>
      <c r="E176" t="e">
        <f>VLOOKUP($A176,'National Results (gha) '!$A$15:$P$181,4,FALSE)*$D176</f>
        <v>#N/A</v>
      </c>
      <c r="F176">
        <f t="shared" si="15"/>
        <v>0</v>
      </c>
      <c r="J176" t="e">
        <f>VLOOKUP($A176,'National Results (gha) '!$A$15:$P$181,5,FALSE)*$D176</f>
        <v>#N/A</v>
      </c>
      <c r="K176">
        <f t="shared" si="16"/>
        <v>0</v>
      </c>
      <c r="O176" t="e">
        <f>VLOOKUP($A176,'National Results (gha) '!$A$15:$P$181,6,FALSE)*$D176</f>
        <v>#N/A</v>
      </c>
      <c r="P176">
        <f t="shared" si="17"/>
        <v>0</v>
      </c>
      <c r="T176" t="e">
        <f>VLOOKUP($A176,'National Results (gha) '!$A$15:$P$181,7,FALSE)*$D176</f>
        <v>#N/A</v>
      </c>
      <c r="U176">
        <f t="shared" si="18"/>
        <v>0</v>
      </c>
      <c r="Y176" t="e">
        <f>VLOOKUP($A176,'National Results (gha) '!$A$15:$P$181,8,FALSE)*$D176</f>
        <v>#N/A</v>
      </c>
      <c r="Z176">
        <f t="shared" si="19"/>
        <v>0</v>
      </c>
      <c r="AD176" t="e">
        <f>VLOOKUP($A176,'National Results (gha) '!$A$15:$P$181,9,FALSE)*$D176</f>
        <v>#N/A</v>
      </c>
      <c r="AE176">
        <f t="shared" si="20"/>
        <v>0</v>
      </c>
    </row>
    <row r="177" spans="1:31" ht="12.75">
      <c r="A177" t="s">
        <v>246</v>
      </c>
      <c r="B177" t="s">
        <v>188</v>
      </c>
      <c r="C177" t="e">
        <f>VLOOKUP(A177,'National Results (gha) '!$A$15:$B$181,2,FALSE)</f>
        <v>#N/A</v>
      </c>
      <c r="D177">
        <f t="shared" si="14"/>
        <v>0</v>
      </c>
      <c r="E177" t="e">
        <f>VLOOKUP($A177,'National Results (gha) '!$A$15:$P$181,4,FALSE)*$D177</f>
        <v>#N/A</v>
      </c>
      <c r="F177">
        <f t="shared" si="15"/>
        <v>0</v>
      </c>
      <c r="J177" t="e">
        <f>VLOOKUP($A177,'National Results (gha) '!$A$15:$P$181,5,FALSE)*$D177</f>
        <v>#N/A</v>
      </c>
      <c r="K177">
        <f t="shared" si="16"/>
        <v>0</v>
      </c>
      <c r="O177" t="e">
        <f>VLOOKUP($A177,'National Results (gha) '!$A$15:$P$181,6,FALSE)*$D177</f>
        <v>#N/A</v>
      </c>
      <c r="P177">
        <f t="shared" si="17"/>
        <v>0</v>
      </c>
      <c r="T177" t="e">
        <f>VLOOKUP($A177,'National Results (gha) '!$A$15:$P$181,7,FALSE)*$D177</f>
        <v>#N/A</v>
      </c>
      <c r="U177">
        <f t="shared" si="18"/>
        <v>0</v>
      </c>
      <c r="Y177" t="e">
        <f>VLOOKUP($A177,'National Results (gha) '!$A$15:$P$181,8,FALSE)*$D177</f>
        <v>#N/A</v>
      </c>
      <c r="Z177">
        <f t="shared" si="19"/>
        <v>0</v>
      </c>
      <c r="AD177" t="e">
        <f>VLOOKUP($A177,'National Results (gha) '!$A$15:$P$181,9,FALSE)*$D177</f>
        <v>#N/A</v>
      </c>
      <c r="AE177">
        <f t="shared" si="20"/>
        <v>0</v>
      </c>
    </row>
    <row r="178" spans="1:31" ht="12.75">
      <c r="A178" t="s">
        <v>248</v>
      </c>
      <c r="B178" t="s">
        <v>185</v>
      </c>
      <c r="C178" t="e">
        <f>VLOOKUP(A178,'National Results (gha) '!$A$15:$B$181,2,FALSE)</f>
        <v>#N/A</v>
      </c>
      <c r="D178">
        <f t="shared" si="14"/>
        <v>0</v>
      </c>
      <c r="E178" t="e">
        <f>VLOOKUP($A178,'National Results (gha) '!$A$15:$P$181,4,FALSE)*$D178</f>
        <v>#N/A</v>
      </c>
      <c r="F178">
        <f t="shared" si="15"/>
        <v>0</v>
      </c>
      <c r="J178" t="e">
        <f>VLOOKUP($A178,'National Results (gha) '!$A$15:$P$181,5,FALSE)*$D178</f>
        <v>#N/A</v>
      </c>
      <c r="K178">
        <f t="shared" si="16"/>
        <v>0</v>
      </c>
      <c r="O178" t="e">
        <f>VLOOKUP($A178,'National Results (gha) '!$A$15:$P$181,6,FALSE)*$D178</f>
        <v>#N/A</v>
      </c>
      <c r="P178">
        <f t="shared" si="17"/>
        <v>0</v>
      </c>
      <c r="T178" t="e">
        <f>VLOOKUP($A178,'National Results (gha) '!$A$15:$P$181,7,FALSE)*$D178</f>
        <v>#N/A</v>
      </c>
      <c r="U178">
        <f t="shared" si="18"/>
        <v>0</v>
      </c>
      <c r="Y178" t="e">
        <f>VLOOKUP($A178,'National Results (gha) '!$A$15:$P$181,8,FALSE)*$D178</f>
        <v>#N/A</v>
      </c>
      <c r="Z178">
        <f t="shared" si="19"/>
        <v>0</v>
      </c>
      <c r="AD178" t="e">
        <f>VLOOKUP($A178,'National Results (gha) '!$A$15:$P$181,9,FALSE)*$D178</f>
        <v>#N/A</v>
      </c>
      <c r="AE178">
        <f t="shared" si="20"/>
        <v>0</v>
      </c>
    </row>
    <row r="179" spans="1:31" ht="12.75">
      <c r="A179" t="s">
        <v>249</v>
      </c>
      <c r="C179" t="e">
        <f>VLOOKUP(A179,'National Results (gha) '!$A$15:$B$181,2,FALSE)</f>
        <v>#N/A</v>
      </c>
      <c r="D179">
        <f t="shared" si="14"/>
        <v>0</v>
      </c>
      <c r="E179" t="e">
        <f>VLOOKUP($A179,'National Results (gha) '!$A$15:$P$181,4,FALSE)*$D179</f>
        <v>#N/A</v>
      </c>
      <c r="F179">
        <f t="shared" si="15"/>
        <v>0</v>
      </c>
      <c r="J179" t="e">
        <f>VLOOKUP($A179,'National Results (gha) '!$A$15:$P$181,5,FALSE)*$D179</f>
        <v>#N/A</v>
      </c>
      <c r="K179">
        <f t="shared" si="16"/>
        <v>0</v>
      </c>
      <c r="O179" t="e">
        <f>VLOOKUP($A179,'National Results (gha) '!$A$15:$P$181,6,FALSE)*$D179</f>
        <v>#N/A</v>
      </c>
      <c r="P179">
        <f t="shared" si="17"/>
        <v>0</v>
      </c>
      <c r="T179" t="e">
        <f>VLOOKUP($A179,'National Results (gha) '!$A$15:$P$181,7,FALSE)*$D179</f>
        <v>#N/A</v>
      </c>
      <c r="U179">
        <f t="shared" si="18"/>
        <v>0</v>
      </c>
      <c r="Y179" t="e">
        <f>VLOOKUP($A179,'National Results (gha) '!$A$15:$P$181,8,FALSE)*$D179</f>
        <v>#N/A</v>
      </c>
      <c r="Z179">
        <f t="shared" si="19"/>
        <v>0</v>
      </c>
      <c r="AD179" t="e">
        <f>VLOOKUP($A179,'National Results (gha) '!$A$15:$P$181,9,FALSE)*$D179</f>
        <v>#N/A</v>
      </c>
      <c r="AE179">
        <f t="shared" si="20"/>
        <v>0</v>
      </c>
    </row>
    <row r="180" spans="1:31" ht="12.75">
      <c r="A180" t="s">
        <v>61</v>
      </c>
      <c r="B180" t="s">
        <v>185</v>
      </c>
      <c r="C180">
        <f>VLOOKUP(A180,'National Results (gha) '!$A$15:$B$181,2,FALSE)</f>
        <v>24.68</v>
      </c>
      <c r="D180">
        <f t="shared" si="14"/>
        <v>24.68</v>
      </c>
      <c r="E180">
        <f>VLOOKUP($A180,'National Results (gha) '!$A$15:$P$181,4,FALSE)*$D180</f>
        <v>126.7027861816956</v>
      </c>
      <c r="F180">
        <f t="shared" si="15"/>
        <v>126.7027861816956</v>
      </c>
      <c r="J180">
        <f>VLOOKUP($A180,'National Results (gha) '!$A$15:$P$181,5,FALSE)*$D180</f>
        <v>23.663379759721604</v>
      </c>
      <c r="K180">
        <f t="shared" si="16"/>
        <v>23.663379759721604</v>
      </c>
      <c r="O180">
        <f>VLOOKUP($A180,'National Results (gha) '!$A$15:$P$181,6,FALSE)*$D180</f>
        <v>5.009660471996486</v>
      </c>
      <c r="P180">
        <f t="shared" si="17"/>
        <v>5.009660471996486</v>
      </c>
      <c r="T180">
        <f>VLOOKUP($A180,'National Results (gha) '!$A$15:$P$181,7,FALSE)*$D180</f>
        <v>5.910428057079358</v>
      </c>
      <c r="U180">
        <f t="shared" si="18"/>
        <v>5.910428057079358</v>
      </c>
      <c r="Y180">
        <f>VLOOKUP($A180,'National Results (gha) '!$A$15:$P$181,8,FALSE)*$D180</f>
        <v>3.99276058321701</v>
      </c>
      <c r="Z180">
        <f t="shared" si="19"/>
        <v>3.99276058321701</v>
      </c>
      <c r="AD180">
        <f>VLOOKUP($A180,'National Results (gha) '!$A$15:$P$181,9,FALSE)*$D180</f>
        <v>86.28523192831291</v>
      </c>
      <c r="AE180">
        <f t="shared" si="20"/>
        <v>86.28523192831291</v>
      </c>
    </row>
    <row r="181" spans="1:31" ht="12.75">
      <c r="A181" t="s">
        <v>43</v>
      </c>
      <c r="B181" t="s">
        <v>186</v>
      </c>
      <c r="C181">
        <f>VLOOKUP(A181,'National Results (gha) '!$A$15:$B$181,2,FALSE)</f>
        <v>11.893</v>
      </c>
      <c r="D181">
        <f t="shared" si="14"/>
        <v>11.893</v>
      </c>
      <c r="E181">
        <f>VLOOKUP($A181,'National Results (gha) '!$A$15:$P$181,4,FALSE)*$D181</f>
        <v>13.019338995932284</v>
      </c>
      <c r="F181">
        <f t="shared" si="15"/>
        <v>13.019338995932284</v>
      </c>
      <c r="J181">
        <f>VLOOKUP($A181,'National Results (gha) '!$A$15:$P$181,5,FALSE)*$D181</f>
        <v>4.771747094042496</v>
      </c>
      <c r="K181">
        <f t="shared" si="16"/>
        <v>4.771747094042496</v>
      </c>
      <c r="O181">
        <f>VLOOKUP($A181,'National Results (gha) '!$A$15:$P$181,6,FALSE)*$D181</f>
        <v>2.7652195937955306</v>
      </c>
      <c r="P181">
        <f t="shared" si="17"/>
        <v>2.7652195937955306</v>
      </c>
      <c r="T181">
        <f>VLOOKUP($A181,'National Results (gha) '!$A$15:$P$181,7,FALSE)*$D181</f>
        <v>2.7556401868985776</v>
      </c>
      <c r="U181">
        <f t="shared" si="18"/>
        <v>2.7556401868985776</v>
      </c>
      <c r="Y181">
        <f>VLOOKUP($A181,'National Results (gha) '!$A$15:$P$181,8,FALSE)*$D181</f>
        <v>0.42049934312626563</v>
      </c>
      <c r="Z181">
        <f t="shared" si="19"/>
        <v>0.42049934312626563</v>
      </c>
      <c r="AD181">
        <f>VLOOKUP($A181,'National Results (gha) '!$A$15:$P$181,9,FALSE)*$D181</f>
        <v>1.9747558841821604</v>
      </c>
      <c r="AE181">
        <f t="shared" si="20"/>
        <v>1.9747558841821604</v>
      </c>
    </row>
    <row r="182" spans="1:31" ht="12.75">
      <c r="A182" t="s">
        <v>250</v>
      </c>
      <c r="B182" t="s">
        <v>188</v>
      </c>
      <c r="C182" t="e">
        <f>VLOOKUP(A182,'National Results (gha) '!$A$15:$B$181,2,FALSE)</f>
        <v>#N/A</v>
      </c>
      <c r="D182">
        <f t="shared" si="14"/>
        <v>0</v>
      </c>
      <c r="E182" t="e">
        <f>VLOOKUP($A182,'National Results (gha) '!$A$15:$P$181,4,FALSE)*$D182</f>
        <v>#N/A</v>
      </c>
      <c r="F182">
        <f t="shared" si="15"/>
        <v>0</v>
      </c>
      <c r="J182" t="e">
        <f>VLOOKUP($A182,'National Results (gha) '!$A$15:$P$181,5,FALSE)*$D182</f>
        <v>#N/A</v>
      </c>
      <c r="K182">
        <f t="shared" si="16"/>
        <v>0</v>
      </c>
      <c r="O182" t="e">
        <f>VLOOKUP($A182,'National Results (gha) '!$A$15:$P$181,6,FALSE)*$D182</f>
        <v>#N/A</v>
      </c>
      <c r="P182">
        <f t="shared" si="17"/>
        <v>0</v>
      </c>
      <c r="T182" t="e">
        <f>VLOOKUP($A182,'National Results (gha) '!$A$15:$P$181,7,FALSE)*$D182</f>
        <v>#N/A</v>
      </c>
      <c r="U182">
        <f t="shared" si="18"/>
        <v>0</v>
      </c>
      <c r="Y182" t="e">
        <f>VLOOKUP($A182,'National Results (gha) '!$A$15:$P$181,8,FALSE)*$D182</f>
        <v>#N/A</v>
      </c>
      <c r="Z182">
        <f t="shared" si="19"/>
        <v>0</v>
      </c>
      <c r="AD182" t="e">
        <f>VLOOKUP($A182,'National Results (gha) '!$A$15:$P$181,9,FALSE)*$D182</f>
        <v>#N/A</v>
      </c>
      <c r="AE182">
        <f t="shared" si="20"/>
        <v>0</v>
      </c>
    </row>
    <row r="183" spans="1:31" ht="12.75">
      <c r="A183" t="s">
        <v>44</v>
      </c>
      <c r="B183" t="s">
        <v>186</v>
      </c>
      <c r="C183">
        <f>VLOOKUP(A183,'National Results (gha) '!$A$15:$B$181,2,FALSE)</f>
        <v>5.42</v>
      </c>
      <c r="D183">
        <f t="shared" si="14"/>
        <v>5.42</v>
      </c>
      <c r="E183">
        <f>VLOOKUP($A183,'National Results (gha) '!$A$15:$P$181,4,FALSE)*$D183</f>
        <v>5.69286385339987</v>
      </c>
      <c r="F183">
        <f t="shared" si="15"/>
        <v>5.69286385339987</v>
      </c>
      <c r="J183">
        <f>VLOOKUP($A183,'National Results (gha) '!$A$15:$P$181,5,FALSE)*$D183</f>
        <v>2.01234647048479</v>
      </c>
      <c r="K183">
        <f t="shared" si="16"/>
        <v>2.01234647048479</v>
      </c>
      <c r="O183">
        <f>VLOOKUP($A183,'National Results (gha) '!$A$15:$P$181,6,FALSE)*$D183</f>
        <v>0.7816999574762924</v>
      </c>
      <c r="P183">
        <f t="shared" si="17"/>
        <v>0.7816999574762924</v>
      </c>
      <c r="T183">
        <f>VLOOKUP($A183,'National Results (gha) '!$A$15:$P$181,7,FALSE)*$D183</f>
        <v>2.178332500466759</v>
      </c>
      <c r="U183">
        <f t="shared" si="18"/>
        <v>2.178332500466759</v>
      </c>
      <c r="Y183">
        <f>VLOOKUP($A183,'National Results (gha) '!$A$15:$P$181,8,FALSE)*$D183</f>
        <v>0</v>
      </c>
      <c r="Z183">
        <f t="shared" si="19"/>
        <v>0</v>
      </c>
      <c r="AD183">
        <f>VLOOKUP($A183,'National Results (gha) '!$A$15:$P$181,9,FALSE)*$D183</f>
        <v>0.3655546143529039</v>
      </c>
      <c r="AE183">
        <f t="shared" si="20"/>
        <v>0.3655546143529039</v>
      </c>
    </row>
    <row r="184" spans="1:31" ht="12.75">
      <c r="A184" t="s">
        <v>111</v>
      </c>
      <c r="B184" t="s">
        <v>185</v>
      </c>
      <c r="C184">
        <f>VLOOKUP(A184,'National Results (gha) '!$A$15:$B$181,2,FALSE)</f>
        <v>2.01</v>
      </c>
      <c r="D184">
        <f t="shared" si="14"/>
        <v>2.01</v>
      </c>
      <c r="E184">
        <f>VLOOKUP($A184,'National Results (gha) '!$A$15:$P$181,4,FALSE)*$D184</f>
        <v>10.658385203107198</v>
      </c>
      <c r="F184">
        <f t="shared" si="15"/>
        <v>10.658385203107198</v>
      </c>
      <c r="J184">
        <f>VLOOKUP($A184,'National Results (gha) '!$A$15:$P$181,5,FALSE)*$D184</f>
        <v>2.0063021520228097</v>
      </c>
      <c r="K184">
        <f t="shared" si="16"/>
        <v>2.0063021520228097</v>
      </c>
      <c r="O184">
        <f>VLOOKUP($A184,'National Results (gha) '!$A$15:$P$181,6,FALSE)*$D184</f>
        <v>0.30849205556981846</v>
      </c>
      <c r="P184">
        <f t="shared" si="17"/>
        <v>0.30849205556981846</v>
      </c>
      <c r="T184">
        <f>VLOOKUP($A184,'National Results (gha) '!$A$15:$P$181,7,FALSE)*$D184</f>
        <v>1.0061014539993995</v>
      </c>
      <c r="U184">
        <f t="shared" si="18"/>
        <v>1.0061014539993995</v>
      </c>
      <c r="Y184">
        <f>VLOOKUP($A184,'National Results (gha) '!$A$15:$P$181,8,FALSE)*$D184</f>
        <v>0.143900473172472</v>
      </c>
      <c r="Z184">
        <f t="shared" si="19"/>
        <v>0.143900473172472</v>
      </c>
      <c r="AD184">
        <f>VLOOKUP($A184,'National Results (gha) '!$A$15:$P$181,9,FALSE)*$D184</f>
        <v>6.872219312245145</v>
      </c>
      <c r="AE184">
        <f t="shared" si="20"/>
        <v>6.872219312245145</v>
      </c>
    </row>
    <row r="185" spans="1:31" ht="12.75">
      <c r="A185" t="s">
        <v>110</v>
      </c>
      <c r="B185" t="s">
        <v>185</v>
      </c>
      <c r="C185">
        <f>VLOOKUP(A185,'National Results (gha) '!$A$15:$B$181,2,FALSE)</f>
        <v>5.394</v>
      </c>
      <c r="D185">
        <f t="shared" si="14"/>
        <v>5.394</v>
      </c>
      <c r="E185">
        <f>VLOOKUP($A185,'National Results (gha) '!$A$15:$P$181,4,FALSE)*$D185</f>
        <v>21.887684809008757</v>
      </c>
      <c r="F185">
        <f t="shared" si="15"/>
        <v>21.887684809008757</v>
      </c>
      <c r="J185">
        <f>VLOOKUP($A185,'National Results (gha) '!$A$15:$P$181,5,FALSE)*$D185</f>
        <v>3.9141328501996786</v>
      </c>
      <c r="K185">
        <f t="shared" si="16"/>
        <v>3.9141328501996786</v>
      </c>
      <c r="O185">
        <f>VLOOKUP($A185,'National Results (gha) '!$A$15:$P$181,6,FALSE)*$D185</f>
        <v>0.97933587295867</v>
      </c>
      <c r="P185">
        <f t="shared" si="17"/>
        <v>0.97933587295867</v>
      </c>
      <c r="T185">
        <f>VLOOKUP($A185,'National Results (gha) '!$A$15:$P$181,7,FALSE)*$D185</f>
        <v>3.4811218804100297</v>
      </c>
      <c r="U185">
        <f t="shared" si="18"/>
        <v>3.4811218804100297</v>
      </c>
      <c r="Y185">
        <f>VLOOKUP($A185,'National Results (gha) '!$A$15:$P$181,8,FALSE)*$D185</f>
        <v>0.27982675103726923</v>
      </c>
      <c r="Z185">
        <f t="shared" si="19"/>
        <v>0.27982675103726923</v>
      </c>
      <c r="AD185">
        <f>VLOOKUP($A185,'National Results (gha) '!$A$15:$P$181,9,FALSE)*$D185</f>
        <v>12.42396985391973</v>
      </c>
      <c r="AE185">
        <f t="shared" si="20"/>
        <v>12.42396985391973</v>
      </c>
    </row>
    <row r="186" spans="1:31" ht="12.75">
      <c r="A186" t="s">
        <v>74</v>
      </c>
      <c r="B186" t="s">
        <v>185</v>
      </c>
      <c r="C186">
        <f>VLOOKUP(A186,'National Results (gha) '!$A$15:$B$181,2,FALSE)</f>
        <v>4.485</v>
      </c>
      <c r="D186">
        <f t="shared" si="14"/>
        <v>4.485</v>
      </c>
      <c r="E186">
        <f>VLOOKUP($A186,'National Results (gha) '!$A$15:$P$181,4,FALSE)*$D186</f>
        <v>23.929210477033216</v>
      </c>
      <c r="F186">
        <f t="shared" si="15"/>
        <v>23.929210477033216</v>
      </c>
      <c r="J186">
        <f>VLOOKUP($A186,'National Results (gha) '!$A$15:$P$181,5,FALSE)*$D186</f>
        <v>3.0394130820830507</v>
      </c>
      <c r="K186">
        <f t="shared" si="16"/>
        <v>3.0394130820830507</v>
      </c>
      <c r="O186">
        <f>VLOOKUP($A186,'National Results (gha) '!$A$15:$P$181,6,FALSE)*$D186</f>
        <v>1.8740120144501686</v>
      </c>
      <c r="P186">
        <f t="shared" si="17"/>
        <v>1.8740120144501686</v>
      </c>
      <c r="T186">
        <f>VLOOKUP($A186,'National Results (gha) '!$A$15:$P$181,7,FALSE)*$D186</f>
        <v>1.3470870266758015</v>
      </c>
      <c r="U186">
        <f t="shared" si="18"/>
        <v>1.3470870266758015</v>
      </c>
      <c r="Y186">
        <f>VLOOKUP($A186,'National Results (gha) '!$A$15:$P$181,8,FALSE)*$D186</f>
        <v>1.1170236044208992</v>
      </c>
      <c r="Z186">
        <f t="shared" si="19"/>
        <v>1.1170236044208992</v>
      </c>
      <c r="AD186">
        <f>VLOOKUP($A186,'National Results (gha) '!$A$15:$P$181,9,FALSE)*$D186</f>
        <v>16.551674749403308</v>
      </c>
      <c r="AE186">
        <f t="shared" si="20"/>
        <v>16.551674749403308</v>
      </c>
    </row>
    <row r="187" spans="1:31" ht="12.75">
      <c r="A187" t="s">
        <v>45</v>
      </c>
      <c r="B187" t="s">
        <v>186</v>
      </c>
      <c r="C187">
        <f>VLOOKUP(A187,'National Results (gha) '!$A$15:$B$181,2,FALSE)</f>
        <v>8.733</v>
      </c>
      <c r="D187">
        <f t="shared" si="14"/>
        <v>8.733</v>
      </c>
      <c r="E187">
        <f>VLOOKUP($A187,'National Results (gha) '!$A$15:$P$181,4,FALSE)*$D187</f>
        <v>12.43049144166986</v>
      </c>
      <c r="F187">
        <f t="shared" si="15"/>
        <v>12.43049144166986</v>
      </c>
      <c r="J187">
        <f>VLOOKUP($A187,'National Results (gha) '!$A$15:$P$181,5,FALSE)*$D187</f>
        <v>1.517317335013462</v>
      </c>
      <c r="K187">
        <f t="shared" si="16"/>
        <v>1.517317335013462</v>
      </c>
      <c r="O187">
        <f>VLOOKUP($A187,'National Results (gha) '!$A$15:$P$181,6,FALSE)*$D187</f>
        <v>5.359286156040327</v>
      </c>
      <c r="P187">
        <f t="shared" si="17"/>
        <v>5.359286156040327</v>
      </c>
      <c r="T187">
        <f>VLOOKUP($A187,'National Results (gha) '!$A$15:$P$181,7,FALSE)*$D187</f>
        <v>4.3883925514649125</v>
      </c>
      <c r="U187">
        <f t="shared" si="18"/>
        <v>4.3883925514649125</v>
      </c>
      <c r="Y187">
        <f>VLOOKUP($A187,'National Results (gha) '!$A$15:$P$181,8,FALSE)*$D187</f>
        <v>0.2026197375549764</v>
      </c>
      <c r="Z187">
        <f t="shared" si="19"/>
        <v>0.2026197375549764</v>
      </c>
      <c r="AD187">
        <f>VLOOKUP($A187,'National Results (gha) '!$A$15:$P$181,9,FALSE)*$D187</f>
        <v>0.5855242722661158</v>
      </c>
      <c r="AE187">
        <f t="shared" si="20"/>
        <v>0.5855242722661158</v>
      </c>
    </row>
    <row r="188" spans="1:31" ht="12.75">
      <c r="A188" t="s">
        <v>46</v>
      </c>
      <c r="B188" t="s">
        <v>188</v>
      </c>
      <c r="C188">
        <f>VLOOKUP(A188,'National Results (gha) '!$A$15:$B$181,2,FALSE)</f>
        <v>49.173</v>
      </c>
      <c r="D188">
        <f t="shared" si="14"/>
        <v>49.173</v>
      </c>
      <c r="E188">
        <f>VLOOKUP($A188,'National Results (gha) '!$A$15:$P$181,4,FALSE)*$D188</f>
        <v>114.05242111020813</v>
      </c>
      <c r="F188">
        <f t="shared" si="15"/>
        <v>114.05242111020813</v>
      </c>
      <c r="J188">
        <f>VLOOKUP($A188,'National Results (gha) '!$A$15:$P$181,5,FALSE)*$D188</f>
        <v>20.752301055153488</v>
      </c>
      <c r="K188">
        <f t="shared" si="16"/>
        <v>20.752301055153488</v>
      </c>
      <c r="O188">
        <f>VLOOKUP($A188,'National Results (gha) '!$A$15:$P$181,6,FALSE)*$D188</f>
        <v>10.280969174626007</v>
      </c>
      <c r="P188">
        <f t="shared" si="17"/>
        <v>10.280969174626007</v>
      </c>
      <c r="T188">
        <f>VLOOKUP($A188,'National Results (gha) '!$A$15:$P$181,7,FALSE)*$D188</f>
        <v>14.450869768832089</v>
      </c>
      <c r="U188">
        <f t="shared" si="18"/>
        <v>14.450869768832089</v>
      </c>
      <c r="Y188">
        <f>VLOOKUP($A188,'National Results (gha) '!$A$15:$P$181,8,FALSE)*$D188</f>
        <v>3.1620900409553196</v>
      </c>
      <c r="Z188">
        <f t="shared" si="19"/>
        <v>3.1620900409553196</v>
      </c>
      <c r="AD188">
        <f>VLOOKUP($A188,'National Results (gha) '!$A$15:$P$181,9,FALSE)*$D188</f>
        <v>64.26867473103573</v>
      </c>
      <c r="AE188">
        <f t="shared" si="20"/>
        <v>64.26867473103573</v>
      </c>
    </row>
    <row r="189" spans="1:31" ht="12.75">
      <c r="A189" t="s">
        <v>112</v>
      </c>
      <c r="B189" t="s">
        <v>185</v>
      </c>
      <c r="C189">
        <f>VLOOKUP(A189,'National Results (gha) '!$A$15:$B$181,2,FALSE)</f>
        <v>44.051</v>
      </c>
      <c r="D189">
        <f t="shared" si="14"/>
        <v>44.051</v>
      </c>
      <c r="E189">
        <f>VLOOKUP($A189,'National Results (gha) '!$A$15:$P$181,4,FALSE)*$D189</f>
        <v>238.7997031922977</v>
      </c>
      <c r="F189">
        <f t="shared" si="15"/>
        <v>238.7997031922977</v>
      </c>
      <c r="J189">
        <f>VLOOKUP($A189,'National Results (gha) '!$A$15:$P$181,5,FALSE)*$D189</f>
        <v>63.71977425363638</v>
      </c>
      <c r="K189">
        <f t="shared" si="16"/>
        <v>63.71977425363638</v>
      </c>
      <c r="O189">
        <f>VLOOKUP($A189,'National Results (gha) '!$A$15:$P$181,6,FALSE)*$D189</f>
        <v>12.020863878704203</v>
      </c>
      <c r="P189">
        <f t="shared" si="17"/>
        <v>12.020863878704203</v>
      </c>
      <c r="T189">
        <f>VLOOKUP($A189,'National Results (gha) '!$A$15:$P$181,7,FALSE)*$D189</f>
        <v>21.6406698213941</v>
      </c>
      <c r="U189">
        <f t="shared" si="18"/>
        <v>21.6406698213941</v>
      </c>
      <c r="Y189">
        <f>VLOOKUP($A189,'National Results (gha) '!$A$15:$P$181,8,FALSE)*$D189</f>
        <v>18.247549781860705</v>
      </c>
      <c r="Z189">
        <f t="shared" si="19"/>
        <v>18.247549781860705</v>
      </c>
      <c r="AD189">
        <f>VLOOKUP($A189,'National Results (gha) '!$A$15:$P$181,9,FALSE)*$D189</f>
        <v>120.18052841557204</v>
      </c>
      <c r="AE189">
        <f t="shared" si="20"/>
        <v>120.18052841557204</v>
      </c>
    </row>
    <row r="190" spans="1:31" ht="12.75">
      <c r="A190" t="s">
        <v>261</v>
      </c>
      <c r="C190" t="e">
        <f>VLOOKUP(A190,'National Results (gha) '!$A$15:$B$181,2,FALSE)</f>
        <v>#N/A</v>
      </c>
      <c r="D190">
        <f t="shared" si="14"/>
        <v>0</v>
      </c>
      <c r="E190" t="e">
        <f>VLOOKUP($A190,'National Results (gha) '!$A$15:$P$181,4,FALSE)*$D190</f>
        <v>#N/A</v>
      </c>
      <c r="F190">
        <f t="shared" si="15"/>
        <v>0</v>
      </c>
      <c r="J190" t="e">
        <f>VLOOKUP($A190,'National Results (gha) '!$A$15:$P$181,5,FALSE)*$D190</f>
        <v>#N/A</v>
      </c>
      <c r="K190">
        <f t="shared" si="16"/>
        <v>0</v>
      </c>
      <c r="O190" t="e">
        <f>VLOOKUP($A190,'National Results (gha) '!$A$15:$P$181,6,FALSE)*$D190</f>
        <v>#N/A</v>
      </c>
      <c r="P190">
        <f t="shared" si="17"/>
        <v>0</v>
      </c>
      <c r="T190" t="e">
        <f>VLOOKUP($A190,'National Results (gha) '!$A$15:$P$181,7,FALSE)*$D190</f>
        <v>#N/A</v>
      </c>
      <c r="U190">
        <f t="shared" si="18"/>
        <v>0</v>
      </c>
      <c r="Y190" t="e">
        <f>VLOOKUP($A190,'National Results (gha) '!$A$15:$P$181,8,FALSE)*$D190</f>
        <v>#N/A</v>
      </c>
      <c r="Z190">
        <f t="shared" si="19"/>
        <v>0</v>
      </c>
      <c r="AD190" t="e">
        <f>VLOOKUP($A190,'National Results (gha) '!$A$15:$P$181,9,FALSE)*$D190</f>
        <v>#N/A</v>
      </c>
      <c r="AE190">
        <f t="shared" si="20"/>
        <v>0</v>
      </c>
    </row>
    <row r="191" spans="1:31" ht="12.75">
      <c r="A191" t="s">
        <v>47</v>
      </c>
      <c r="B191" t="s">
        <v>187</v>
      </c>
      <c r="C191">
        <f>VLOOKUP(A191,'National Results (gha) '!$A$15:$B$181,2,FALSE)</f>
        <v>40.432</v>
      </c>
      <c r="D191">
        <f t="shared" si="14"/>
        <v>40.432</v>
      </c>
      <c r="E191">
        <f>VLOOKUP($A191,'National Results (gha) '!$A$15:$P$181,4,FALSE)*$D191</f>
        <v>70.09491671053841</v>
      </c>
      <c r="F191">
        <f t="shared" si="15"/>
        <v>70.09491671053841</v>
      </c>
      <c r="J191">
        <f>VLOOKUP($A191,'National Results (gha) '!$A$15:$P$181,5,FALSE)*$D191</f>
        <v>22.358316707736503</v>
      </c>
      <c r="K191">
        <f t="shared" si="16"/>
        <v>22.358316707736503</v>
      </c>
      <c r="O191">
        <f>VLOOKUP($A191,'National Results (gha) '!$A$15:$P$181,6,FALSE)*$D191</f>
        <v>33.101678441589414</v>
      </c>
      <c r="P191">
        <f t="shared" si="17"/>
        <v>33.101678441589414</v>
      </c>
      <c r="T191">
        <f>VLOOKUP($A191,'National Results (gha) '!$A$15:$P$181,7,FALSE)*$D191</f>
        <v>8.575757963184095</v>
      </c>
      <c r="U191">
        <f t="shared" si="18"/>
        <v>8.575757963184095</v>
      </c>
      <c r="Y191">
        <f>VLOOKUP($A191,'National Results (gha) '!$A$15:$P$181,8,FALSE)*$D191</f>
        <v>0.13071614440774781</v>
      </c>
      <c r="Z191">
        <f t="shared" si="19"/>
        <v>0.13071614440774781</v>
      </c>
      <c r="AD191">
        <f>VLOOKUP($A191,'National Results (gha) '!$A$15:$P$181,9,FALSE)*$D191</f>
        <v>4.217782097293553</v>
      </c>
      <c r="AE191">
        <f t="shared" si="20"/>
        <v>4.217782097293553</v>
      </c>
    </row>
    <row r="192" spans="1:31" ht="12.75">
      <c r="A192" t="s">
        <v>251</v>
      </c>
      <c r="B192" t="s">
        <v>188</v>
      </c>
      <c r="C192" t="e">
        <f>VLOOKUP(A192,'National Results (gha) '!$A$15:$B$181,2,FALSE)</f>
        <v>#N/A</v>
      </c>
      <c r="D192">
        <f t="shared" si="14"/>
        <v>0</v>
      </c>
      <c r="E192" t="e">
        <f>VLOOKUP($A192,'National Results (gha) '!$A$15:$P$181,4,FALSE)*$D192</f>
        <v>#N/A</v>
      </c>
      <c r="F192">
        <f t="shared" si="15"/>
        <v>0</v>
      </c>
      <c r="J192" t="e">
        <f>VLOOKUP($A192,'National Results (gha) '!$A$15:$P$181,5,FALSE)*$D192</f>
        <v>#N/A</v>
      </c>
      <c r="K192">
        <f t="shared" si="16"/>
        <v>0</v>
      </c>
      <c r="O192" t="e">
        <f>VLOOKUP($A192,'National Results (gha) '!$A$15:$P$181,6,FALSE)*$D192</f>
        <v>#N/A</v>
      </c>
      <c r="P192">
        <f t="shared" si="17"/>
        <v>0</v>
      </c>
      <c r="T192" t="e">
        <f>VLOOKUP($A192,'National Results (gha) '!$A$15:$P$181,7,FALSE)*$D192</f>
        <v>#N/A</v>
      </c>
      <c r="U192">
        <f t="shared" si="18"/>
        <v>0</v>
      </c>
      <c r="Y192" t="e">
        <f>VLOOKUP($A192,'National Results (gha) '!$A$15:$P$181,8,FALSE)*$D192</f>
        <v>#N/A</v>
      </c>
      <c r="Z192">
        <f t="shared" si="19"/>
        <v>0</v>
      </c>
      <c r="AD192" t="e">
        <f>VLOOKUP($A192,'National Results (gha) '!$A$15:$P$181,9,FALSE)*$D192</f>
        <v>#N/A</v>
      </c>
      <c r="AE192">
        <f t="shared" si="20"/>
        <v>0</v>
      </c>
    </row>
    <row r="193" spans="1:31" ht="12.75">
      <c r="A193" t="s">
        <v>62</v>
      </c>
      <c r="B193" t="s">
        <v>186</v>
      </c>
      <c r="C193">
        <f>VLOOKUP(A193,'National Results (gha) '!$A$15:$B$181,2,FALSE)</f>
        <v>6.727</v>
      </c>
      <c r="D193">
        <f t="shared" si="14"/>
        <v>6.727</v>
      </c>
      <c r="E193">
        <f>VLOOKUP($A193,'National Results (gha) '!$A$15:$P$181,4,FALSE)*$D193</f>
        <v>6.730030236465323</v>
      </c>
      <c r="F193">
        <f t="shared" si="15"/>
        <v>6.730030236465323</v>
      </c>
      <c r="J193">
        <f>VLOOKUP($A193,'National Results (gha) '!$A$15:$P$181,5,FALSE)*$D193</f>
        <v>3.23389955540574</v>
      </c>
      <c r="K193">
        <f t="shared" si="16"/>
        <v>3.23389955540574</v>
      </c>
      <c r="O193">
        <f>VLOOKUP($A193,'National Results (gha) '!$A$15:$P$181,6,FALSE)*$D193</f>
        <v>0.9244871672288247</v>
      </c>
      <c r="P193">
        <f t="shared" si="17"/>
        <v>0.9244871672288247</v>
      </c>
      <c r="T193">
        <f>VLOOKUP($A193,'National Results (gha) '!$A$15:$P$181,7,FALSE)*$D193</f>
        <v>0.11234245737899198</v>
      </c>
      <c r="U193">
        <f t="shared" si="18"/>
        <v>0.11234245737899198</v>
      </c>
      <c r="Y193">
        <f>VLOOKUP($A193,'National Results (gha) '!$A$15:$P$181,8,FALSE)*$D193</f>
        <v>0.01714942715922778</v>
      </c>
      <c r="Z193">
        <f t="shared" si="19"/>
        <v>0.01714942715922778</v>
      </c>
      <c r="AD193">
        <f>VLOOKUP($A193,'National Results (gha) '!$A$15:$P$181,9,FALSE)*$D193</f>
        <v>1.8950052785219622</v>
      </c>
      <c r="AE193">
        <f t="shared" si="20"/>
        <v>1.8950052785219622</v>
      </c>
    </row>
    <row r="194" spans="1:31" ht="12.75">
      <c r="A194" t="s">
        <v>278</v>
      </c>
      <c r="B194" t="s">
        <v>187</v>
      </c>
      <c r="C194">
        <f>VLOOKUP(A194,'National Results (gha) '!$A$15:$B$181,2,FALSE)</f>
        <v>1.151</v>
      </c>
      <c r="D194">
        <f t="shared" si="14"/>
        <v>1.151</v>
      </c>
      <c r="E194">
        <f>VLOOKUP($A194,'National Results (gha) '!$A$15:$P$181,4,FALSE)*$D194</f>
        <v>1.7236228054206815</v>
      </c>
      <c r="F194">
        <f t="shared" si="15"/>
        <v>1.7236228054206815</v>
      </c>
      <c r="J194">
        <f>VLOOKUP($A194,'National Results (gha) '!$A$15:$P$181,5,FALSE)*$D194</f>
        <v>0.3787790509218147</v>
      </c>
      <c r="K194">
        <f t="shared" si="16"/>
        <v>0.3787790509218147</v>
      </c>
      <c r="O194">
        <f>VLOOKUP($A194,'National Results (gha) '!$A$15:$P$181,6,FALSE)*$D194</f>
        <v>0.5596473204926655</v>
      </c>
      <c r="P194">
        <f t="shared" si="17"/>
        <v>0.5596473204926655</v>
      </c>
      <c r="T194">
        <f>VLOOKUP($A194,'National Results (gha) '!$A$15:$P$181,7,FALSE)*$D194</f>
        <v>0.03730904178316864</v>
      </c>
      <c r="U194">
        <f t="shared" si="18"/>
        <v>0.03730904178316864</v>
      </c>
      <c r="Y194">
        <f>VLOOKUP($A194,'National Results (gha) '!$A$15:$P$181,8,FALSE)*$D194</f>
        <v>0.02050527487431029</v>
      </c>
      <c r="Z194">
        <f t="shared" si="19"/>
        <v>0.02050527487431029</v>
      </c>
      <c r="AD194">
        <f>VLOOKUP($A194,'National Results (gha) '!$A$15:$P$181,9,FALSE)*$D194</f>
        <v>0.6560507872683111</v>
      </c>
      <c r="AE194">
        <f t="shared" si="20"/>
        <v>0.6560507872683111</v>
      </c>
    </row>
    <row r="195" spans="1:31" ht="12.75">
      <c r="A195" t="s">
        <v>113</v>
      </c>
      <c r="B195" t="s">
        <v>185</v>
      </c>
      <c r="C195">
        <f>VLOOKUP(A195,'National Results (gha) '!$A$15:$B$181,2,FALSE)</f>
        <v>9.159</v>
      </c>
      <c r="D195">
        <f aca="true" t="shared" si="21" ref="D195:D240">IF(ISNUMBER(C195),C195,0)</f>
        <v>9.159</v>
      </c>
      <c r="E195">
        <f>VLOOKUP($A195,'National Results (gha) '!$A$15:$P$181,4,FALSE)*$D195</f>
        <v>53.8863278552583</v>
      </c>
      <c r="F195">
        <f aca="true" t="shared" si="22" ref="F195:F240">IF(ISNUMBER(E195),E195,0)</f>
        <v>53.8863278552583</v>
      </c>
      <c r="J195">
        <f>VLOOKUP($A195,'National Results (gha) '!$A$15:$P$181,5,FALSE)*$D195</f>
        <v>9.20306075170768</v>
      </c>
      <c r="K195">
        <f aca="true" t="shared" si="23" ref="K195:K240">IF(ISNUMBER(J195),J195,0)</f>
        <v>9.20306075170768</v>
      </c>
      <c r="O195">
        <f>VLOOKUP($A195,'National Results (gha) '!$A$15:$P$181,6,FALSE)*$D195</f>
        <v>2.1971755889866658</v>
      </c>
      <c r="P195">
        <f aca="true" t="shared" si="24" ref="P195:P240">IF(ISNUMBER(O195),O195,0)</f>
        <v>2.1971755889866658</v>
      </c>
      <c r="T195">
        <f>VLOOKUP($A195,'National Results (gha) '!$A$15:$P$181,7,FALSE)*$D195</f>
        <v>13.98720832714772</v>
      </c>
      <c r="U195">
        <f aca="true" t="shared" si="25" ref="U195:U240">IF(ISNUMBER(T195),T195,0)</f>
        <v>13.98720832714772</v>
      </c>
      <c r="Y195">
        <f>VLOOKUP($A195,'National Results (gha) '!$A$15:$P$181,8,FALSE)*$D195</f>
        <v>2.483782190822669</v>
      </c>
      <c r="Z195">
        <f aca="true" t="shared" si="26" ref="Z195:Z240">IF(ISNUMBER(Y195),Y195,0)</f>
        <v>2.483782190822669</v>
      </c>
      <c r="AD195">
        <f>VLOOKUP($A195,'National Results (gha) '!$A$15:$P$181,9,FALSE)*$D195</f>
        <v>25.010677020020122</v>
      </c>
      <c r="AE195">
        <f aca="true" t="shared" si="27" ref="AE195:AE240">IF(ISNUMBER(AD195),AD195,0)</f>
        <v>25.010677020020122</v>
      </c>
    </row>
    <row r="196" spans="1:31" ht="12.75">
      <c r="A196" t="s">
        <v>133</v>
      </c>
      <c r="B196" t="s">
        <v>185</v>
      </c>
      <c r="C196">
        <f>VLOOKUP(A196,'National Results (gha) '!$A$15:$B$181,2,FALSE)</f>
        <v>7.513</v>
      </c>
      <c r="D196">
        <f t="shared" si="21"/>
        <v>7.513</v>
      </c>
      <c r="E196">
        <f>VLOOKUP($A196,'National Results (gha) '!$A$15:$P$181,4,FALSE)*$D196</f>
        <v>37.6831734988175</v>
      </c>
      <c r="F196">
        <f t="shared" si="22"/>
        <v>37.6831734988175</v>
      </c>
      <c r="J196">
        <f>VLOOKUP($A196,'National Results (gha) '!$A$15:$P$181,5,FALSE)*$D196</f>
        <v>6.112276086946463</v>
      </c>
      <c r="K196">
        <f t="shared" si="23"/>
        <v>6.112276086946463</v>
      </c>
      <c r="O196">
        <f>VLOOKUP($A196,'National Results (gha) '!$A$15:$P$181,6,FALSE)*$D196</f>
        <v>1.9746012316432977</v>
      </c>
      <c r="P196">
        <f t="shared" si="24"/>
        <v>1.9746012316432977</v>
      </c>
      <c r="T196">
        <f>VLOOKUP($A196,'National Results (gha) '!$A$15:$P$181,7,FALSE)*$D196</f>
        <v>4.0597294087318385</v>
      </c>
      <c r="U196">
        <f t="shared" si="25"/>
        <v>4.0597294087318385</v>
      </c>
      <c r="Y196">
        <f>VLOOKUP($A196,'National Results (gha) '!$A$15:$P$181,8,FALSE)*$D196</f>
        <v>0.7162381345615001</v>
      </c>
      <c r="Z196">
        <f t="shared" si="26"/>
        <v>0.7162381345615001</v>
      </c>
      <c r="AD196">
        <f>VLOOKUP($A196,'National Results (gha) '!$A$15:$P$181,9,FALSE)*$D196</f>
        <v>24.038038436472522</v>
      </c>
      <c r="AE196">
        <f t="shared" si="27"/>
        <v>24.038038436472522</v>
      </c>
    </row>
    <row r="197" spans="1:31" ht="12.75">
      <c r="A197" t="s">
        <v>149</v>
      </c>
      <c r="B197" t="s">
        <v>187</v>
      </c>
      <c r="C197">
        <f>VLOOKUP(A197,'National Results (gha) '!$A$15:$B$181,2,FALSE)</f>
        <v>20.504</v>
      </c>
      <c r="D197">
        <f t="shared" si="21"/>
        <v>20.504</v>
      </c>
      <c r="E197">
        <f>VLOOKUP($A197,'National Results (gha) '!$A$15:$P$181,4,FALSE)*$D197</f>
        <v>31.211769548788443</v>
      </c>
      <c r="F197">
        <f t="shared" si="22"/>
        <v>31.211769548788443</v>
      </c>
      <c r="J197">
        <f>VLOOKUP($A197,'National Results (gha) '!$A$15:$P$181,5,FALSE)*$D197</f>
        <v>9.754322386810935</v>
      </c>
      <c r="K197">
        <f t="shared" si="23"/>
        <v>9.754322386810935</v>
      </c>
      <c r="O197">
        <f>VLOOKUP($A197,'National Results (gha) '!$A$15:$P$181,6,FALSE)*$D197</f>
        <v>2.6178613922422294</v>
      </c>
      <c r="P197">
        <f t="shared" si="24"/>
        <v>2.6178613922422294</v>
      </c>
      <c r="T197">
        <f>VLOOKUP($A197,'National Results (gha) '!$A$15:$P$181,7,FALSE)*$D197</f>
        <v>1.257389660719279</v>
      </c>
      <c r="U197">
        <f t="shared" si="25"/>
        <v>1.257389660719279</v>
      </c>
      <c r="Y197">
        <f>VLOOKUP($A197,'National Results (gha) '!$A$15:$P$181,8,FALSE)*$D197</f>
        <v>0.21520023364909863</v>
      </c>
      <c r="Z197">
        <f t="shared" si="26"/>
        <v>0.21520023364909863</v>
      </c>
      <c r="AD197">
        <f>VLOOKUP($A197,'National Results (gha) '!$A$15:$P$181,9,FALSE)*$D197</f>
        <v>16.309367062233193</v>
      </c>
      <c r="AE197">
        <f t="shared" si="27"/>
        <v>16.309367062233193</v>
      </c>
    </row>
    <row r="198" spans="1:31" ht="12.75">
      <c r="A198" t="s">
        <v>64</v>
      </c>
      <c r="B198" t="s">
        <v>187</v>
      </c>
      <c r="C198">
        <f>VLOOKUP(A198,'National Results (gha) '!$A$15:$B$181,2,FALSE)</f>
        <v>4.977</v>
      </c>
      <c r="D198">
        <f t="shared" si="21"/>
        <v>4.977</v>
      </c>
      <c r="E198">
        <f>VLOOKUP($A198,'National Results (gha) '!$A$15:$P$181,4,FALSE)*$D198</f>
        <v>19.537606109174796</v>
      </c>
      <c r="F198">
        <f t="shared" si="22"/>
        <v>19.537606109174796</v>
      </c>
      <c r="J198">
        <f>VLOOKUP($A198,'National Results (gha) '!$A$15:$P$181,5,FALSE)*$D198</f>
        <v>4.183813479406313</v>
      </c>
      <c r="K198">
        <f t="shared" si="23"/>
        <v>4.183813479406313</v>
      </c>
      <c r="O198">
        <f>VLOOKUP($A198,'National Results (gha) '!$A$15:$P$181,6,FALSE)*$D198</f>
        <v>2.1750046223531028</v>
      </c>
      <c r="P198">
        <f t="shared" si="24"/>
        <v>2.1750046223531028</v>
      </c>
      <c r="T198">
        <f>VLOOKUP($A198,'National Results (gha) '!$A$15:$P$181,7,FALSE)*$D198</f>
        <v>0.025564518545405986</v>
      </c>
      <c r="U198">
        <f t="shared" si="25"/>
        <v>0.025564518545405986</v>
      </c>
      <c r="Y198">
        <f>VLOOKUP($A198,'National Results (gha) '!$A$15:$P$181,8,FALSE)*$D198</f>
        <v>0.025587835202098907</v>
      </c>
      <c r="Z198">
        <f t="shared" si="26"/>
        <v>0.025587835202098907</v>
      </c>
      <c r="AD198">
        <f>VLOOKUP($A198,'National Results (gha) '!$A$15:$P$181,9,FALSE)*$D198</f>
        <v>12.440126737881792</v>
      </c>
      <c r="AE198">
        <f t="shared" si="27"/>
        <v>12.440126737881792</v>
      </c>
    </row>
    <row r="199" spans="1:31" ht="12.75">
      <c r="A199" t="s">
        <v>150</v>
      </c>
      <c r="B199" t="s">
        <v>186</v>
      </c>
      <c r="C199">
        <f>VLOOKUP(A199,'National Results (gha) '!$A$15:$B$181,2,FALSE)</f>
        <v>41.276</v>
      </c>
      <c r="D199">
        <f t="shared" si="21"/>
        <v>41.276</v>
      </c>
      <c r="E199">
        <f>VLOOKUP($A199,'National Results (gha) '!$A$15:$P$181,4,FALSE)*$D199</f>
        <v>48.61218150124306</v>
      </c>
      <c r="F199">
        <f t="shared" si="22"/>
        <v>48.61218150124306</v>
      </c>
      <c r="J199">
        <f>VLOOKUP($A199,'National Results (gha) '!$A$15:$P$181,5,FALSE)*$D199</f>
        <v>14.2799937795156</v>
      </c>
      <c r="K199">
        <f t="shared" si="23"/>
        <v>14.2799937795156</v>
      </c>
      <c r="O199">
        <f>VLOOKUP($A199,'National Results (gha) '!$A$15:$P$181,6,FALSE)*$D199</f>
        <v>14.88483063618561</v>
      </c>
      <c r="P199">
        <f t="shared" si="24"/>
        <v>14.88483063618561</v>
      </c>
      <c r="T199">
        <f>VLOOKUP($A199,'National Results (gha) '!$A$15:$P$181,7,FALSE)*$D199</f>
        <v>9.970333760123378</v>
      </c>
      <c r="U199">
        <f t="shared" si="25"/>
        <v>9.970333760123378</v>
      </c>
      <c r="Y199">
        <f>VLOOKUP($A199,'National Results (gha) '!$A$15:$P$181,8,FALSE)*$D199</f>
        <v>3.7220756143753513</v>
      </c>
      <c r="Z199">
        <f t="shared" si="26"/>
        <v>3.7220756143753513</v>
      </c>
      <c r="AD199">
        <f>VLOOKUP($A199,'National Results (gha) '!$A$15:$P$181,9,FALSE)*$D199</f>
        <v>3.31088920982537</v>
      </c>
      <c r="AE199">
        <f t="shared" si="27"/>
        <v>3.31088920982537</v>
      </c>
    </row>
    <row r="200" spans="1:31" ht="12.75">
      <c r="A200" t="s">
        <v>76</v>
      </c>
      <c r="B200" t="s">
        <v>187</v>
      </c>
      <c r="C200">
        <f>VLOOKUP(A200,'National Results (gha) '!$A$15:$B$181,2,FALSE)</f>
        <v>66.979</v>
      </c>
      <c r="D200">
        <f t="shared" si="21"/>
        <v>66.979</v>
      </c>
      <c r="E200">
        <f>VLOOKUP($A200,'National Results (gha) '!$A$15:$P$181,4,FALSE)*$D200</f>
        <v>158.78495843313556</v>
      </c>
      <c r="F200">
        <f t="shared" si="22"/>
        <v>158.78495843313556</v>
      </c>
      <c r="J200">
        <f>VLOOKUP($A200,'National Results (gha) '!$A$15:$P$181,5,FALSE)*$D200</f>
        <v>38.56137647471338</v>
      </c>
      <c r="K200">
        <f t="shared" si="23"/>
        <v>38.56137647471338</v>
      </c>
      <c r="O200">
        <f>VLOOKUP($A200,'National Results (gha) '!$A$15:$P$181,6,FALSE)*$D200</f>
        <v>1.2227098805904728</v>
      </c>
      <c r="P200">
        <f t="shared" si="24"/>
        <v>1.2227098805904728</v>
      </c>
      <c r="T200">
        <f>VLOOKUP($A200,'National Results (gha) '!$A$15:$P$181,7,FALSE)*$D200</f>
        <v>11.38104490102829</v>
      </c>
      <c r="U200">
        <f t="shared" si="25"/>
        <v>11.38104490102829</v>
      </c>
      <c r="Y200">
        <f>VLOOKUP($A200,'National Results (gha) '!$A$15:$P$181,8,FALSE)*$D200</f>
        <v>40.17684921223149</v>
      </c>
      <c r="Z200">
        <f t="shared" si="26"/>
        <v>40.17684921223149</v>
      </c>
      <c r="AD200">
        <f>VLOOKUP($A200,'National Results (gha) '!$A$15:$P$181,9,FALSE)*$D200</f>
        <v>62.54812610441642</v>
      </c>
      <c r="AE200">
        <f t="shared" si="27"/>
        <v>62.54812610441642</v>
      </c>
    </row>
    <row r="201" spans="1:31" ht="12.75">
      <c r="A201" t="s">
        <v>181</v>
      </c>
      <c r="B201" t="s">
        <v>186</v>
      </c>
      <c r="C201">
        <f>VLOOKUP(A201,'National Results (gha) '!$A$15:$B$181,2,FALSE)</f>
        <v>6.3</v>
      </c>
      <c r="D201">
        <f t="shared" si="21"/>
        <v>6.3</v>
      </c>
      <c r="E201">
        <f>VLOOKUP($A201,'National Results (gha) '!$A$15:$P$181,4,FALSE)*$D201</f>
        <v>6.138405551242717</v>
      </c>
      <c r="F201">
        <f t="shared" si="22"/>
        <v>6.138405551242717</v>
      </c>
      <c r="J201">
        <f>VLOOKUP($A201,'National Results (gha) '!$A$15:$P$181,5,FALSE)*$D201</f>
        <v>1.9785989292134685</v>
      </c>
      <c r="K201">
        <f t="shared" si="23"/>
        <v>1.9785989292134685</v>
      </c>
      <c r="O201">
        <f>VLOOKUP($A201,'National Results (gha) '!$A$15:$P$181,6,FALSE)*$D201</f>
        <v>0.5388731723710017</v>
      </c>
      <c r="P201">
        <f t="shared" si="24"/>
        <v>0.5388731723710017</v>
      </c>
      <c r="T201">
        <f>VLOOKUP($A201,'National Results (gha) '!$A$15:$P$181,7,FALSE)*$D201</f>
        <v>2.3584384946605077</v>
      </c>
      <c r="U201">
        <f t="shared" si="25"/>
        <v>2.3584384946605077</v>
      </c>
      <c r="Y201">
        <f>VLOOKUP($A201,'National Results (gha) '!$A$15:$P$181,8,FALSE)*$D201</f>
        <v>0.4051615229369309</v>
      </c>
      <c r="Z201">
        <f t="shared" si="26"/>
        <v>0.4051615229369309</v>
      </c>
      <c r="AD201">
        <f>VLOOKUP($A201,'National Results (gha) '!$A$15:$P$181,9,FALSE)*$D201</f>
        <v>0.701182322251236</v>
      </c>
      <c r="AE201">
        <f t="shared" si="27"/>
        <v>0.701182322251236</v>
      </c>
    </row>
    <row r="202" spans="1:31" ht="12.75">
      <c r="A202" t="s">
        <v>252</v>
      </c>
      <c r="C202" t="e">
        <f>VLOOKUP(A202,'National Results (gha) '!$A$15:$B$181,2,FALSE)</f>
        <v>#N/A</v>
      </c>
      <c r="D202">
        <f t="shared" si="21"/>
        <v>0</v>
      </c>
      <c r="E202" t="e">
        <f>VLOOKUP($A202,'National Results (gha) '!$A$15:$P$181,4,FALSE)*$D202</f>
        <v>#N/A</v>
      </c>
      <c r="F202">
        <f t="shared" si="22"/>
        <v>0</v>
      </c>
      <c r="J202" t="e">
        <f>VLOOKUP($A202,'National Results (gha) '!$A$15:$P$181,5,FALSE)*$D202</f>
        <v>#N/A</v>
      </c>
      <c r="K202">
        <f t="shared" si="23"/>
        <v>0</v>
      </c>
      <c r="O202" t="e">
        <f>VLOOKUP($A202,'National Results (gha) '!$A$15:$P$181,6,FALSE)*$D202</f>
        <v>#N/A</v>
      </c>
      <c r="P202">
        <f t="shared" si="24"/>
        <v>0</v>
      </c>
      <c r="T202" t="e">
        <f>VLOOKUP($A202,'National Results (gha) '!$A$15:$P$181,7,FALSE)*$D202</f>
        <v>#N/A</v>
      </c>
      <c r="U202">
        <f t="shared" si="25"/>
        <v>0</v>
      </c>
      <c r="Y202" t="e">
        <f>VLOOKUP($A202,'National Results (gha) '!$A$15:$P$181,8,FALSE)*$D202</f>
        <v>#N/A</v>
      </c>
      <c r="Z202">
        <f t="shared" si="26"/>
        <v>0</v>
      </c>
      <c r="AD202" t="e">
        <f>VLOOKUP($A202,'National Results (gha) '!$A$15:$P$181,9,FALSE)*$D202</f>
        <v>#N/A</v>
      </c>
      <c r="AE202">
        <f t="shared" si="27"/>
        <v>0</v>
      </c>
    </row>
    <row r="203" spans="1:31" ht="12.75">
      <c r="A203" t="s">
        <v>253</v>
      </c>
      <c r="B203" t="s">
        <v>187</v>
      </c>
      <c r="C203" t="e">
        <f>VLOOKUP(A203,'National Results (gha) '!$A$15:$B$181,2,FALSE)</f>
        <v>#N/A</v>
      </c>
      <c r="D203">
        <f t="shared" si="21"/>
        <v>0</v>
      </c>
      <c r="E203" t="e">
        <f>VLOOKUP($A203,'National Results (gha) '!$A$15:$P$181,4,FALSE)*$D203</f>
        <v>#N/A</v>
      </c>
      <c r="F203">
        <f t="shared" si="22"/>
        <v>0</v>
      </c>
      <c r="J203" t="e">
        <f>VLOOKUP($A203,'National Results (gha) '!$A$15:$P$181,5,FALSE)*$D203</f>
        <v>#N/A</v>
      </c>
      <c r="K203">
        <f t="shared" si="23"/>
        <v>0</v>
      </c>
      <c r="O203" t="e">
        <f>VLOOKUP($A203,'National Results (gha) '!$A$15:$P$181,6,FALSE)*$D203</f>
        <v>#N/A</v>
      </c>
      <c r="P203">
        <f t="shared" si="24"/>
        <v>0</v>
      </c>
      <c r="T203" t="e">
        <f>VLOOKUP($A203,'National Results (gha) '!$A$15:$P$181,7,FALSE)*$D203</f>
        <v>#N/A</v>
      </c>
      <c r="U203">
        <f t="shared" si="25"/>
        <v>0</v>
      </c>
      <c r="Y203" t="e">
        <f>VLOOKUP($A203,'National Results (gha) '!$A$15:$P$181,8,FALSE)*$D203</f>
        <v>#N/A</v>
      </c>
      <c r="Z203">
        <f t="shared" si="26"/>
        <v>0</v>
      </c>
      <c r="AD203" t="e">
        <f>VLOOKUP($A203,'National Results (gha) '!$A$15:$P$181,9,FALSE)*$D203</f>
        <v>#N/A</v>
      </c>
      <c r="AE203">
        <f t="shared" si="27"/>
        <v>0</v>
      </c>
    </row>
    <row r="204" spans="1:31" ht="12.75">
      <c r="A204" t="s">
        <v>182</v>
      </c>
      <c r="B204" t="s">
        <v>185</v>
      </c>
      <c r="C204">
        <f>VLOOKUP(A204,'National Results (gha) '!$A$15:$B$181,2,FALSE)</f>
        <v>1.328</v>
      </c>
      <c r="D204">
        <f t="shared" si="21"/>
        <v>1.328</v>
      </c>
      <c r="E204">
        <f>VLOOKUP($A204,'National Results (gha) '!$A$15:$P$181,4,FALSE)*$D204</f>
        <v>4.104914741803429</v>
      </c>
      <c r="F204">
        <f t="shared" si="22"/>
        <v>4.104914741803429</v>
      </c>
      <c r="J204">
        <f>VLOOKUP($A204,'National Results (gha) '!$A$15:$P$181,5,FALSE)*$D204</f>
        <v>0.6582266711036434</v>
      </c>
      <c r="K204">
        <f t="shared" si="23"/>
        <v>0.6582266711036434</v>
      </c>
      <c r="O204">
        <f>VLOOKUP($A204,'National Results (gha) '!$A$15:$P$181,6,FALSE)*$D204</f>
        <v>0.22460498611053123</v>
      </c>
      <c r="P204">
        <f t="shared" si="24"/>
        <v>0.22460498611053123</v>
      </c>
      <c r="T204">
        <f>VLOOKUP($A204,'National Results (gha) '!$A$15:$P$181,7,FALSE)*$D204</f>
        <v>0.468203337189573</v>
      </c>
      <c r="U204">
        <f t="shared" si="25"/>
        <v>0.468203337189573</v>
      </c>
      <c r="Y204">
        <f>VLOOKUP($A204,'National Results (gha) '!$A$15:$P$181,8,FALSE)*$D204</f>
        <v>0.22036829221823337</v>
      </c>
      <c r="Z204">
        <f t="shared" si="26"/>
        <v>0.22036829221823337</v>
      </c>
      <c r="AD204">
        <f>VLOOKUP($A204,'National Results (gha) '!$A$15:$P$181,9,FALSE)*$D204</f>
        <v>2.53122114603224</v>
      </c>
      <c r="AE204">
        <f t="shared" si="27"/>
        <v>2.53122114603224</v>
      </c>
    </row>
    <row r="205" spans="1:31" ht="12.75">
      <c r="A205" t="s">
        <v>60</v>
      </c>
      <c r="B205" t="s">
        <v>185</v>
      </c>
      <c r="C205">
        <f>VLOOKUP(A205,'National Results (gha) '!$A$15:$B$181,2,FALSE)</f>
        <v>2.726</v>
      </c>
      <c r="D205">
        <f t="shared" si="21"/>
        <v>2.726</v>
      </c>
      <c r="E205">
        <f>VLOOKUP($A205,'National Results (gha) '!$A$15:$P$181,4,FALSE)*$D205</f>
        <v>13.590131654538858</v>
      </c>
      <c r="F205">
        <f t="shared" si="22"/>
        <v>13.590131654538858</v>
      </c>
      <c r="J205">
        <f>VLOOKUP($A205,'National Results (gha) '!$A$15:$P$181,5,FALSE)*$D205</f>
        <v>1.913676153806999</v>
      </c>
      <c r="K205">
        <f t="shared" si="23"/>
        <v>1.913676153806999</v>
      </c>
      <c r="O205">
        <f>VLOOKUP($A205,'National Results (gha) '!$A$15:$P$181,6,FALSE)*$D205</f>
        <v>1.1173041949167102</v>
      </c>
      <c r="P205">
        <f t="shared" si="24"/>
        <v>1.1173041949167102</v>
      </c>
      <c r="T205">
        <f>VLOOKUP($A205,'National Results (gha) '!$A$15:$P$181,7,FALSE)*$D205</f>
        <v>0.40379060835790864</v>
      </c>
      <c r="U205">
        <f t="shared" si="25"/>
        <v>0.40379060835790864</v>
      </c>
      <c r="Y205">
        <f>VLOOKUP($A205,'National Results (gha) '!$A$15:$P$181,8,FALSE)*$D205</f>
        <v>1.0804828813319691</v>
      </c>
      <c r="Z205">
        <f t="shared" si="26"/>
        <v>1.0804828813319691</v>
      </c>
      <c r="AD205">
        <f>VLOOKUP($A205,'National Results (gha) '!$A$15:$P$181,9,FALSE)*$D205</f>
        <v>8.770550117532258</v>
      </c>
      <c r="AE205">
        <f t="shared" si="27"/>
        <v>8.770550117532258</v>
      </c>
    </row>
    <row r="206" spans="1:31" ht="12.75">
      <c r="A206" t="s">
        <v>48</v>
      </c>
      <c r="B206" t="s">
        <v>187</v>
      </c>
      <c r="C206">
        <f>VLOOKUP(A206,'National Results (gha) '!$A$15:$B$181,2,FALSE)</f>
        <v>10.069</v>
      </c>
      <c r="D206">
        <f t="shared" si="21"/>
        <v>10.069</v>
      </c>
      <c r="E206">
        <f>VLOOKUP($A206,'National Results (gha) '!$A$15:$P$181,4,FALSE)*$D206</f>
        <v>19.085864957529942</v>
      </c>
      <c r="F206">
        <f t="shared" si="22"/>
        <v>19.085864957529942</v>
      </c>
      <c r="J206">
        <f>VLOOKUP($A206,'National Results (gha) '!$A$15:$P$181,5,FALSE)*$D206</f>
        <v>7.896253334719033</v>
      </c>
      <c r="K206">
        <f t="shared" si="23"/>
        <v>7.896253334719033</v>
      </c>
      <c r="O206">
        <f>VLOOKUP($A206,'National Results (gha) '!$A$15:$P$181,6,FALSE)*$D206</f>
        <v>0.9922114949269247</v>
      </c>
      <c r="P206">
        <f t="shared" si="24"/>
        <v>0.9922114949269247</v>
      </c>
      <c r="T206">
        <f>VLOOKUP($A206,'National Results (gha) '!$A$15:$P$181,7,FALSE)*$D206</f>
        <v>2.5763657175946335</v>
      </c>
      <c r="U206">
        <f t="shared" si="25"/>
        <v>2.5763657175946335</v>
      </c>
      <c r="Y206">
        <f>VLOOKUP($A206,'National Results (gha) '!$A$15:$P$181,8,FALSE)*$D206</f>
        <v>0.38567048650376007</v>
      </c>
      <c r="Z206">
        <f t="shared" si="26"/>
        <v>0.38567048650376007</v>
      </c>
      <c r="AD206">
        <f>VLOOKUP($A206,'National Results (gha) '!$A$15:$P$181,9,FALSE)*$D206</f>
        <v>6.874794499402715</v>
      </c>
      <c r="AE206">
        <f t="shared" si="27"/>
        <v>6.874794499402715</v>
      </c>
    </row>
    <row r="207" spans="1:31" ht="12.75">
      <c r="A207" t="s">
        <v>63</v>
      </c>
      <c r="B207" t="s">
        <v>188</v>
      </c>
      <c r="C207">
        <f>VLOOKUP(A207,'National Results (gha) '!$A$15:$B$181,2,FALSE)</f>
        <v>73.004</v>
      </c>
      <c r="D207">
        <f t="shared" si="21"/>
        <v>73.004</v>
      </c>
      <c r="E207">
        <f>VLOOKUP($A207,'National Results (gha) '!$A$15:$P$181,4,FALSE)*$D207</f>
        <v>197.0481718498023</v>
      </c>
      <c r="F207">
        <f t="shared" si="22"/>
        <v>197.0481718498023</v>
      </c>
      <c r="J207">
        <f>VLOOKUP($A207,'National Results (gha) '!$A$15:$P$181,5,FALSE)*$D207</f>
        <v>69.81828141160064</v>
      </c>
      <c r="K207">
        <f t="shared" si="23"/>
        <v>69.81828141160064</v>
      </c>
      <c r="O207">
        <f>VLOOKUP($A207,'National Results (gha) '!$A$15:$P$181,6,FALSE)*$D207</f>
        <v>6.011695805031928</v>
      </c>
      <c r="P207">
        <f t="shared" si="24"/>
        <v>6.011695805031928</v>
      </c>
      <c r="T207">
        <f>VLOOKUP($A207,'National Results (gha) '!$A$15:$P$181,7,FALSE)*$D207</f>
        <v>20.9168892360314</v>
      </c>
      <c r="U207">
        <f t="shared" si="25"/>
        <v>20.9168892360314</v>
      </c>
      <c r="Y207">
        <f>VLOOKUP($A207,'National Results (gha) '!$A$15:$P$181,8,FALSE)*$D207</f>
        <v>4.251478169936491</v>
      </c>
      <c r="Z207">
        <f t="shared" si="26"/>
        <v>4.251478169936491</v>
      </c>
      <c r="AD207">
        <f>VLOOKUP($A207,'National Results (gha) '!$A$15:$P$181,9,FALSE)*$D207</f>
        <v>90.74459931379606</v>
      </c>
      <c r="AE207">
        <f t="shared" si="27"/>
        <v>90.74459931379606</v>
      </c>
    </row>
    <row r="208" spans="1:31" ht="12.75">
      <c r="A208" t="s">
        <v>254</v>
      </c>
      <c r="C208" t="e">
        <f>VLOOKUP(A208,'National Results (gha) '!$A$15:$B$181,2,FALSE)</f>
        <v>#N/A</v>
      </c>
      <c r="D208">
        <f t="shared" si="21"/>
        <v>0</v>
      </c>
      <c r="E208" t="e">
        <f>VLOOKUP($A208,'National Results (gha) '!$A$15:$P$181,4,FALSE)*$D208</f>
        <v>#N/A</v>
      </c>
      <c r="F208">
        <f t="shared" si="22"/>
        <v>0</v>
      </c>
      <c r="J208" t="e">
        <f>VLOOKUP($A208,'National Results (gha) '!$A$15:$P$181,5,FALSE)*$D208</f>
        <v>#N/A</v>
      </c>
      <c r="K208">
        <f t="shared" si="23"/>
        <v>0</v>
      </c>
      <c r="O208" t="e">
        <f>VLOOKUP($A208,'National Results (gha) '!$A$15:$P$181,6,FALSE)*$D208</f>
        <v>#N/A</v>
      </c>
      <c r="P208">
        <f t="shared" si="24"/>
        <v>0</v>
      </c>
      <c r="T208" t="e">
        <f>VLOOKUP($A208,'National Results (gha) '!$A$15:$P$181,7,FALSE)*$D208</f>
        <v>#N/A</v>
      </c>
      <c r="U208">
        <f t="shared" si="25"/>
        <v>0</v>
      </c>
      <c r="Y208" t="e">
        <f>VLOOKUP($A208,'National Results (gha) '!$A$15:$P$181,8,FALSE)*$D208</f>
        <v>#N/A</v>
      </c>
      <c r="Z208">
        <f t="shared" si="26"/>
        <v>0</v>
      </c>
      <c r="AD208" t="e">
        <f>VLOOKUP($A208,'National Results (gha) '!$A$15:$P$181,9,FALSE)*$D208</f>
        <v>#N/A</v>
      </c>
      <c r="AE208">
        <f t="shared" si="27"/>
        <v>0</v>
      </c>
    </row>
    <row r="209" spans="1:31" ht="12.75">
      <c r="A209" t="s">
        <v>126</v>
      </c>
      <c r="B209" t="s">
        <v>185</v>
      </c>
      <c r="C209">
        <f>VLOOKUP(A209,'National Results (gha) '!$A$15:$B$181,2,FALSE)</f>
        <v>6.248</v>
      </c>
      <c r="D209">
        <f t="shared" si="21"/>
        <v>6.248</v>
      </c>
      <c r="E209">
        <f>VLOOKUP($A209,'National Results (gha) '!$A$15:$P$181,4,FALSE)*$D209</f>
        <v>66.72040625683934</v>
      </c>
      <c r="F209">
        <f t="shared" si="22"/>
        <v>66.72040625683934</v>
      </c>
      <c r="J209">
        <f>VLOOKUP($A209,'National Results (gha) '!$A$15:$P$181,5,FALSE)*$D209</f>
        <v>8.420443866603101</v>
      </c>
      <c r="K209">
        <f t="shared" si="23"/>
        <v>8.420443866603101</v>
      </c>
      <c r="O209">
        <f>VLOOKUP($A209,'National Results (gha) '!$A$15:$P$181,6,FALSE)*$D209</f>
        <v>2.699161724129737</v>
      </c>
      <c r="P209">
        <f t="shared" si="24"/>
        <v>2.699161724129737</v>
      </c>
      <c r="T209">
        <f>VLOOKUP($A209,'National Results (gha) '!$A$15:$P$181,7,FALSE)*$D209</f>
        <v>2.933660822926528</v>
      </c>
      <c r="U209">
        <f t="shared" si="25"/>
        <v>2.933660822926528</v>
      </c>
      <c r="Y209">
        <f>VLOOKUP($A209,'National Results (gha) '!$A$15:$P$181,8,FALSE)*$D209</f>
        <v>1.8024656270941424</v>
      </c>
      <c r="Z209">
        <f t="shared" si="26"/>
        <v>1.8024656270941424</v>
      </c>
      <c r="AD209">
        <f>VLOOKUP($A209,'National Results (gha) '!$A$15:$P$181,9,FALSE)*$D209</f>
        <v>50.6170127364051</v>
      </c>
      <c r="AE209">
        <f t="shared" si="27"/>
        <v>50.6170127364051</v>
      </c>
    </row>
    <row r="210" spans="1:31" ht="12.75">
      <c r="A210" t="s">
        <v>183</v>
      </c>
      <c r="B210" t="s">
        <v>186</v>
      </c>
      <c r="C210">
        <f>VLOOKUP(A210,'National Results (gha) '!$A$15:$B$181,2,FALSE)</f>
        <v>30.638</v>
      </c>
      <c r="D210">
        <f t="shared" si="21"/>
        <v>30.638</v>
      </c>
      <c r="E210">
        <f>VLOOKUP($A210,'National Results (gha) '!$A$15:$P$181,4,FALSE)*$D210</f>
        <v>46.92741946886883</v>
      </c>
      <c r="F210">
        <f t="shared" si="22"/>
        <v>46.92741946886883</v>
      </c>
      <c r="J210">
        <f>VLOOKUP($A210,'National Results (gha) '!$A$15:$P$181,5,FALSE)*$D210</f>
        <v>16.299289676712206</v>
      </c>
      <c r="K210">
        <f t="shared" si="23"/>
        <v>16.299289676712206</v>
      </c>
      <c r="O210">
        <f>VLOOKUP($A210,'National Results (gha) '!$A$15:$P$181,6,FALSE)*$D210</f>
        <v>4.320748756908007</v>
      </c>
      <c r="P210">
        <f t="shared" si="24"/>
        <v>4.320748756908007</v>
      </c>
      <c r="T210">
        <f>VLOOKUP($A210,'National Results (gha) '!$A$15:$P$181,7,FALSE)*$D210</f>
        <v>16.953749830194898</v>
      </c>
      <c r="U210">
        <f t="shared" si="25"/>
        <v>16.953749830194898</v>
      </c>
      <c r="Y210">
        <f>VLOOKUP($A210,'National Results (gha) '!$A$15:$P$181,8,FALSE)*$D210</f>
        <v>5.877090477170631</v>
      </c>
      <c r="Z210">
        <f t="shared" si="26"/>
        <v>5.877090477170631</v>
      </c>
      <c r="AD210">
        <f>VLOOKUP($A210,'National Results (gha) '!$A$15:$P$181,9,FALSE)*$D210</f>
        <v>1.7335047730421413</v>
      </c>
      <c r="AE210">
        <f t="shared" si="27"/>
        <v>1.7335047730421413</v>
      </c>
    </row>
    <row r="211" spans="1:31" ht="12.75">
      <c r="A211" t="s">
        <v>255</v>
      </c>
      <c r="C211" t="e">
        <f>VLOOKUP(A211,'National Results (gha) '!$A$15:$B$181,2,FALSE)</f>
        <v>#N/A</v>
      </c>
      <c r="D211">
        <f t="shared" si="21"/>
        <v>0</v>
      </c>
      <c r="E211" t="e">
        <f>VLOOKUP($A211,'National Results (gha) '!$A$15:$P$181,4,FALSE)*$D211</f>
        <v>#N/A</v>
      </c>
      <c r="F211">
        <f t="shared" si="22"/>
        <v>0</v>
      </c>
      <c r="J211" t="e">
        <f>VLOOKUP($A211,'National Results (gha) '!$A$15:$P$181,5,FALSE)*$D211</f>
        <v>#N/A</v>
      </c>
      <c r="K211">
        <f t="shared" si="23"/>
        <v>0</v>
      </c>
      <c r="O211" t="e">
        <f>VLOOKUP($A211,'National Results (gha) '!$A$15:$P$181,6,FALSE)*$D211</f>
        <v>#N/A</v>
      </c>
      <c r="P211">
        <f t="shared" si="24"/>
        <v>0</v>
      </c>
      <c r="T211" t="e">
        <f>VLOOKUP($A211,'National Results (gha) '!$A$15:$P$181,7,FALSE)*$D211</f>
        <v>#N/A</v>
      </c>
      <c r="U211">
        <f t="shared" si="25"/>
        <v>0</v>
      </c>
      <c r="Y211" t="e">
        <f>VLOOKUP($A211,'National Results (gha) '!$A$15:$P$181,8,FALSE)*$D211</f>
        <v>#N/A</v>
      </c>
      <c r="Z211">
        <f t="shared" si="26"/>
        <v>0</v>
      </c>
      <c r="AD211" t="e">
        <f>VLOOKUP($A211,'National Results (gha) '!$A$15:$P$181,9,FALSE)*$D211</f>
        <v>#N/A</v>
      </c>
      <c r="AE211">
        <f t="shared" si="27"/>
        <v>0</v>
      </c>
    </row>
    <row r="212" spans="1:31" ht="12.75">
      <c r="A212" t="s">
        <v>257</v>
      </c>
      <c r="C212" t="e">
        <f>VLOOKUP(A212,'National Results (gha) '!$A$15:$B$181,2,FALSE)</f>
        <v>#N/A</v>
      </c>
      <c r="D212">
        <f t="shared" si="21"/>
        <v>0</v>
      </c>
      <c r="E212" t="e">
        <f>VLOOKUP($A212,'National Results (gha) '!$A$15:$P$181,4,FALSE)*$D212</f>
        <v>#N/A</v>
      </c>
      <c r="F212">
        <f t="shared" si="22"/>
        <v>0</v>
      </c>
      <c r="J212" t="e">
        <f>VLOOKUP($A212,'National Results (gha) '!$A$15:$P$181,5,FALSE)*$D212</f>
        <v>#N/A</v>
      </c>
      <c r="K212">
        <f t="shared" si="23"/>
        <v>0</v>
      </c>
      <c r="O212" t="e">
        <f>VLOOKUP($A212,'National Results (gha) '!$A$15:$P$181,6,FALSE)*$D212</f>
        <v>#N/A</v>
      </c>
      <c r="P212">
        <f t="shared" si="24"/>
        <v>0</v>
      </c>
      <c r="T212" t="e">
        <f>VLOOKUP($A212,'National Results (gha) '!$A$15:$P$181,7,FALSE)*$D212</f>
        <v>#N/A</v>
      </c>
      <c r="U212">
        <f t="shared" si="25"/>
        <v>0</v>
      </c>
      <c r="Y212" t="e">
        <f>VLOOKUP($A212,'National Results (gha) '!$A$15:$P$181,8,FALSE)*$D212</f>
        <v>#N/A</v>
      </c>
      <c r="Z212">
        <f t="shared" si="26"/>
        <v>0</v>
      </c>
      <c r="AD212" t="e">
        <f>VLOOKUP($A212,'National Results (gha) '!$A$15:$P$181,9,FALSE)*$D212</f>
        <v>#N/A</v>
      </c>
      <c r="AE212">
        <f t="shared" si="27"/>
        <v>0</v>
      </c>
    </row>
    <row r="213" spans="1:31" ht="12.75">
      <c r="A213" t="s">
        <v>114</v>
      </c>
      <c r="B213" t="s">
        <v>185</v>
      </c>
      <c r="C213">
        <f>VLOOKUP(A213,'National Results (gha) '!$A$15:$B$181,2,FALSE)</f>
        <v>61.129</v>
      </c>
      <c r="D213">
        <f t="shared" si="21"/>
        <v>61.129</v>
      </c>
      <c r="E213">
        <f>VLOOKUP($A213,'National Results (gha) '!$A$15:$P$181,4,FALSE)*$D213</f>
        <v>299.04660008475685</v>
      </c>
      <c r="F213">
        <f t="shared" si="22"/>
        <v>299.04660008475685</v>
      </c>
      <c r="J213">
        <f>VLOOKUP($A213,'National Results (gha) '!$A$15:$P$181,5,FALSE)*$D213</f>
        <v>53.26676620216139</v>
      </c>
      <c r="K213">
        <f t="shared" si="23"/>
        <v>53.26676620216139</v>
      </c>
      <c r="O213">
        <f>VLOOKUP($A213,'National Results (gha) '!$A$15:$P$181,6,FALSE)*$D213</f>
        <v>16.466637720030604</v>
      </c>
      <c r="P213">
        <f t="shared" si="24"/>
        <v>16.466637720030604</v>
      </c>
      <c r="T213">
        <f>VLOOKUP($A213,'National Results (gha) '!$A$15:$P$181,7,FALSE)*$D213</f>
        <v>37.07564776493763</v>
      </c>
      <c r="U213">
        <f t="shared" si="25"/>
        <v>37.07564776493763</v>
      </c>
      <c r="Y213">
        <f>VLOOKUP($A213,'National Results (gha) '!$A$15:$P$181,8,FALSE)*$D213</f>
        <v>8.068634485067662</v>
      </c>
      <c r="Z213">
        <f t="shared" si="26"/>
        <v>8.068634485067662</v>
      </c>
      <c r="AD213">
        <f>VLOOKUP($A213,'National Results (gha) '!$A$15:$P$181,9,FALSE)*$D213</f>
        <v>175.25521309712622</v>
      </c>
      <c r="AE213">
        <f t="shared" si="27"/>
        <v>175.25521309712622</v>
      </c>
    </row>
    <row r="214" spans="1:31" ht="12.75">
      <c r="A214" t="s">
        <v>120</v>
      </c>
      <c r="B214" t="s">
        <v>187</v>
      </c>
      <c r="C214">
        <f>VLOOKUP(A214,'National Results (gha) '!$A$15:$B$181,2,FALSE)</f>
        <v>46.289</v>
      </c>
      <c r="D214">
        <f t="shared" si="21"/>
        <v>46.289</v>
      </c>
      <c r="E214">
        <f>VLOOKUP($A214,'National Results (gha) '!$A$15:$P$181,4,FALSE)*$D214</f>
        <v>134.31227954561504</v>
      </c>
      <c r="F214">
        <f t="shared" si="22"/>
        <v>134.31227954561504</v>
      </c>
      <c r="J214">
        <f>VLOOKUP($A214,'National Results (gha) '!$A$15:$P$181,5,FALSE)*$D214</f>
        <v>34.23401350464532</v>
      </c>
      <c r="K214">
        <f t="shared" si="23"/>
        <v>34.23401350464532</v>
      </c>
      <c r="O214">
        <f>VLOOKUP($A214,'National Results (gha) '!$A$15:$P$181,6,FALSE)*$D214</f>
        <v>0.5702463084420688</v>
      </c>
      <c r="P214">
        <f t="shared" si="24"/>
        <v>0.5702463084420688</v>
      </c>
      <c r="T214">
        <f>VLOOKUP($A214,'National Results (gha) '!$A$15:$P$181,7,FALSE)*$D214</f>
        <v>8.013216540664109</v>
      </c>
      <c r="U214">
        <f t="shared" si="25"/>
        <v>8.013216540664109</v>
      </c>
      <c r="Y214">
        <f>VLOOKUP($A214,'National Results (gha) '!$A$15:$P$181,8,FALSE)*$D214</f>
        <v>7.052224937671114</v>
      </c>
      <c r="Z214">
        <f t="shared" si="26"/>
        <v>7.052224937671114</v>
      </c>
      <c r="AD214">
        <f>VLOOKUP($A214,'National Results (gha) '!$A$15:$P$181,9,FALSE)*$D214</f>
        <v>82.1509061540217</v>
      </c>
      <c r="AE214">
        <f t="shared" si="27"/>
        <v>82.1509061540217</v>
      </c>
    </row>
    <row r="215" spans="1:31" ht="12.75">
      <c r="A215" t="s">
        <v>95</v>
      </c>
      <c r="B215" t="s">
        <v>185</v>
      </c>
      <c r="C215">
        <f>VLOOKUP(A215,'National Results (gha) '!$A$15:$B$181,2,FALSE)</f>
        <v>308.674</v>
      </c>
      <c r="D215">
        <f t="shared" si="21"/>
        <v>308.674</v>
      </c>
      <c r="E215">
        <f>VLOOKUP($A215,'National Results (gha) '!$A$15:$P$181,4,FALSE)*$D215</f>
        <v>2468.06629255754</v>
      </c>
      <c r="F215">
        <f t="shared" si="22"/>
        <v>2468.06629255754</v>
      </c>
      <c r="J215">
        <f>VLOOKUP($A215,'National Results (gha) '!$A$15:$P$181,5,FALSE)*$D215</f>
        <v>332.1332690528902</v>
      </c>
      <c r="K215">
        <f t="shared" si="23"/>
        <v>332.1332690528902</v>
      </c>
      <c r="O215">
        <f>VLOOKUP($A215,'National Results (gha) '!$A$15:$P$181,6,FALSE)*$D215</f>
        <v>43.56335764793713</v>
      </c>
      <c r="P215">
        <f t="shared" si="24"/>
        <v>43.56335764793713</v>
      </c>
      <c r="T215">
        <f>VLOOKUP($A215,'National Results (gha) '!$A$15:$P$181,7,FALSE)*$D215</f>
        <v>318.9140620301542</v>
      </c>
      <c r="U215">
        <f t="shared" si="25"/>
        <v>318.9140620301542</v>
      </c>
      <c r="Y215">
        <f>VLOOKUP($A215,'National Results (gha) '!$A$15:$P$181,8,FALSE)*$D215</f>
        <v>31.66663486665783</v>
      </c>
      <c r="Z215">
        <f t="shared" si="26"/>
        <v>31.66663486665783</v>
      </c>
      <c r="AD215">
        <f>VLOOKUP($A215,'National Results (gha) '!$A$15:$P$181,9,FALSE)*$D215</f>
        <v>1718.69643300449</v>
      </c>
      <c r="AE215">
        <f t="shared" si="27"/>
        <v>1718.69643300449</v>
      </c>
    </row>
    <row r="216" spans="1:31" ht="12.75">
      <c r="A216" t="s">
        <v>25</v>
      </c>
      <c r="B216" t="s">
        <v>186</v>
      </c>
      <c r="C216">
        <f>VLOOKUP(A216,'National Results (gha) '!$A$15:$B$181,2,FALSE)</f>
        <v>14.721</v>
      </c>
      <c r="D216">
        <f t="shared" si="21"/>
        <v>14.721</v>
      </c>
      <c r="E216">
        <f>VLOOKUP($A216,'National Results (gha) '!$A$15:$P$181,4,FALSE)*$D216</f>
        <v>19.375322630342183</v>
      </c>
      <c r="F216">
        <f t="shared" si="22"/>
        <v>19.375322630342183</v>
      </c>
      <c r="J216">
        <f>VLOOKUP($A216,'National Results (gha) '!$A$15:$P$181,5,FALSE)*$D216</f>
        <v>9.499349875279753</v>
      </c>
      <c r="K216">
        <f t="shared" si="23"/>
        <v>9.499349875279753</v>
      </c>
      <c r="O216">
        <f>VLOOKUP($A216,'National Results (gha) '!$A$15:$P$181,6,FALSE)*$D216</f>
        <v>2.6847697046931165</v>
      </c>
      <c r="P216">
        <f t="shared" si="24"/>
        <v>2.6847697046931165</v>
      </c>
      <c r="T216">
        <f>VLOOKUP($A216,'National Results (gha) '!$A$15:$P$181,7,FALSE)*$D216</f>
        <v>5.271894162248258</v>
      </c>
      <c r="U216">
        <f t="shared" si="25"/>
        <v>5.271894162248258</v>
      </c>
      <c r="Y216">
        <f>VLOOKUP($A216,'National Results (gha) '!$A$15:$P$181,8,FALSE)*$D216</f>
        <v>0.12502767596002803</v>
      </c>
      <c r="Z216">
        <f t="shared" si="26"/>
        <v>0.12502767596002803</v>
      </c>
      <c r="AD216">
        <f>VLOOKUP($A216,'National Results (gha) '!$A$15:$P$181,9,FALSE)*$D216</f>
        <v>0.6547132332390125</v>
      </c>
      <c r="AE216">
        <f t="shared" si="27"/>
        <v>0.6547132332390125</v>
      </c>
    </row>
    <row r="217" spans="1:31" ht="12.75">
      <c r="A217" t="s">
        <v>184</v>
      </c>
      <c r="B217" t="s">
        <v>188</v>
      </c>
      <c r="C217">
        <f>VLOOKUP(A217,'National Results (gha) '!$A$15:$B$181,2,FALSE)</f>
        <v>3.339</v>
      </c>
      <c r="D217">
        <f t="shared" si="21"/>
        <v>3.339</v>
      </c>
      <c r="E217">
        <f>VLOOKUP($A217,'National Results (gha) '!$A$15:$P$181,4,FALSE)*$D217</f>
        <v>17.13139679707406</v>
      </c>
      <c r="F217">
        <f t="shared" si="22"/>
        <v>17.13139679707406</v>
      </c>
      <c r="J217">
        <f>VLOOKUP($A217,'National Results (gha) '!$A$15:$P$181,5,FALSE)*$D217</f>
        <v>1.5884523406868585</v>
      </c>
      <c r="K217">
        <f t="shared" si="23"/>
        <v>1.5884523406868585</v>
      </c>
      <c r="O217">
        <f>VLOOKUP($A217,'National Results (gha) '!$A$15:$P$181,6,FALSE)*$D217</f>
        <v>10.307212352265813</v>
      </c>
      <c r="P217">
        <f t="shared" si="24"/>
        <v>10.307212352265813</v>
      </c>
      <c r="T217">
        <f>VLOOKUP($A217,'National Results (gha) '!$A$15:$P$181,7,FALSE)*$D217</f>
        <v>2.57585793779448</v>
      </c>
      <c r="U217">
        <f t="shared" si="25"/>
        <v>2.57585793779448</v>
      </c>
      <c r="Y217">
        <f>VLOOKUP($A217,'National Results (gha) '!$A$15:$P$181,8,FALSE)*$D217</f>
        <v>0.5784611062986835</v>
      </c>
      <c r="Z217">
        <f t="shared" si="26"/>
        <v>0.5784611062986835</v>
      </c>
      <c r="AD217">
        <f>VLOOKUP($A217,'National Results (gha) '!$A$15:$P$181,9,FALSE)*$D217</f>
        <v>1.6726430460608592</v>
      </c>
      <c r="AE217">
        <f t="shared" si="27"/>
        <v>1.6726430460608592</v>
      </c>
    </row>
    <row r="218" spans="1:31" ht="12.75">
      <c r="A218" t="s">
        <v>65</v>
      </c>
      <c r="B218" t="s">
        <v>186</v>
      </c>
      <c r="C218">
        <f>VLOOKUP(A218,'National Results (gha) '!$A$15:$B$181,2,FALSE)</f>
        <v>26.9</v>
      </c>
      <c r="D218">
        <f t="shared" si="21"/>
        <v>26.9</v>
      </c>
      <c r="E218">
        <f>VLOOKUP($A218,'National Results (gha) '!$A$15:$P$181,4,FALSE)*$D218</f>
        <v>46.89444648882318</v>
      </c>
      <c r="F218">
        <f t="shared" si="22"/>
        <v>46.89444648882318</v>
      </c>
      <c r="J218">
        <f>VLOOKUP($A218,'National Results (gha) '!$A$15:$P$181,5,FALSE)*$D218</f>
        <v>11.672664461301297</v>
      </c>
      <c r="K218">
        <f t="shared" si="23"/>
        <v>11.672664461301297</v>
      </c>
      <c r="O218">
        <f>VLOOKUP($A218,'National Results (gha) '!$A$15:$P$181,6,FALSE)*$D218</f>
        <v>2.169911293368571</v>
      </c>
      <c r="P218">
        <f t="shared" si="24"/>
        <v>2.169911293368571</v>
      </c>
      <c r="T218">
        <f>VLOOKUP($A218,'National Results (gha) '!$A$15:$P$181,7,FALSE)*$D218</f>
        <v>0.7113853908869302</v>
      </c>
      <c r="U218">
        <f t="shared" si="25"/>
        <v>0.7113853908869302</v>
      </c>
      <c r="Y218">
        <f>VLOOKUP($A218,'National Results (gha) '!$A$15:$P$181,8,FALSE)*$D218</f>
        <v>0.025998225855689602</v>
      </c>
      <c r="Z218">
        <f t="shared" si="26"/>
        <v>0.025998225855689602</v>
      </c>
      <c r="AD218">
        <f>VLOOKUP($A218,'National Results (gha) '!$A$15:$P$181,9,FALSE)*$D218</f>
        <v>30.292497700348918</v>
      </c>
      <c r="AE218">
        <f t="shared" si="27"/>
        <v>30.292497700348918</v>
      </c>
    </row>
    <row r="219" spans="1:31" ht="12.75">
      <c r="A219" t="s">
        <v>151</v>
      </c>
      <c r="B219" t="s">
        <v>188</v>
      </c>
      <c r="C219">
        <f>VLOOKUP(A219,'National Results (gha) '!$A$15:$B$181,2,FALSE)</f>
        <v>27.656</v>
      </c>
      <c r="D219">
        <f t="shared" si="21"/>
        <v>27.656</v>
      </c>
      <c r="E219">
        <f>VLOOKUP($A219,'National Results (gha) '!$A$15:$P$181,4,FALSE)*$D219</f>
        <v>80.05001350260565</v>
      </c>
      <c r="F219">
        <f t="shared" si="22"/>
        <v>80.05001350260565</v>
      </c>
      <c r="J219">
        <f>VLOOKUP($A219,'National Results (gha) '!$A$15:$P$181,5,FALSE)*$D219</f>
        <v>12.037787151776188</v>
      </c>
      <c r="K219">
        <f t="shared" si="23"/>
        <v>12.037787151776188</v>
      </c>
      <c r="O219">
        <f>VLOOKUP($A219,'National Results (gha) '!$A$15:$P$181,6,FALSE)*$D219</f>
        <v>19.063274845839395</v>
      </c>
      <c r="P219">
        <f t="shared" si="24"/>
        <v>19.063274845839395</v>
      </c>
      <c r="T219">
        <f>VLOOKUP($A219,'National Results (gha) '!$A$15:$P$181,7,FALSE)*$D219</f>
        <v>3.836913403655723</v>
      </c>
      <c r="U219">
        <f t="shared" si="25"/>
        <v>3.836913403655723</v>
      </c>
      <c r="Y219">
        <f>VLOOKUP($A219,'National Results (gha) '!$A$15:$P$181,8,FALSE)*$D219</f>
        <v>4.51103589863646</v>
      </c>
      <c r="Z219">
        <f t="shared" si="26"/>
        <v>4.51103589863646</v>
      </c>
      <c r="AD219">
        <f>VLOOKUP($A219,'National Results (gha) '!$A$15:$P$181,9,FALSE)*$D219</f>
        <v>39.238929231483034</v>
      </c>
      <c r="AE219">
        <f t="shared" si="27"/>
        <v>39.238929231483034</v>
      </c>
    </row>
    <row r="220" spans="1:31" ht="12.75">
      <c r="A220" t="s">
        <v>77</v>
      </c>
      <c r="B220" t="s">
        <v>186</v>
      </c>
      <c r="C220">
        <f>VLOOKUP(A220,'National Results (gha) '!$A$15:$B$181,2,FALSE)</f>
        <v>86.108</v>
      </c>
      <c r="D220">
        <f t="shared" si="21"/>
        <v>86.108</v>
      </c>
      <c r="E220">
        <f>VLOOKUP($A220,'National Results (gha) '!$A$15:$P$181,4,FALSE)*$D220</f>
        <v>120.5721066393563</v>
      </c>
      <c r="F220">
        <f t="shared" si="22"/>
        <v>120.5721066393563</v>
      </c>
      <c r="J220">
        <f>VLOOKUP($A220,'National Results (gha) '!$A$15:$P$181,5,FALSE)*$D220</f>
        <v>44.55223604856156</v>
      </c>
      <c r="K220">
        <f t="shared" si="23"/>
        <v>44.55223604856156</v>
      </c>
      <c r="O220">
        <f>VLOOKUP($A220,'National Results (gha) '!$A$15:$P$181,6,FALSE)*$D220</f>
        <v>0.8767241225302688</v>
      </c>
      <c r="P220">
        <f t="shared" si="24"/>
        <v>0.8767241225302688</v>
      </c>
      <c r="T220">
        <f>VLOOKUP($A220,'National Results (gha) '!$A$15:$P$181,7,FALSE)*$D220</f>
        <v>15.040325412959936</v>
      </c>
      <c r="U220">
        <f t="shared" si="25"/>
        <v>15.040325412959936</v>
      </c>
      <c r="Y220">
        <f>VLOOKUP($A220,'National Results (gha) '!$A$15:$P$181,8,FALSE)*$D220</f>
        <v>12.121659623150329</v>
      </c>
      <c r="Z220">
        <f t="shared" si="26"/>
        <v>12.121659623150329</v>
      </c>
      <c r="AD220">
        <f>VLOOKUP($A220,'National Results (gha) '!$A$15:$P$181,9,FALSE)*$D220</f>
        <v>38.507502882206225</v>
      </c>
      <c r="AE220">
        <f t="shared" si="27"/>
        <v>38.507502882206225</v>
      </c>
    </row>
    <row r="221" spans="1:31" ht="12.75">
      <c r="A221" t="s">
        <v>279</v>
      </c>
      <c r="B221" t="s">
        <v>186</v>
      </c>
      <c r="C221">
        <f>VLOOKUP(A221,'National Results (gha) '!$A$15:$B$181,2,FALSE)</f>
        <v>78.646</v>
      </c>
      <c r="D221">
        <f t="shared" si="21"/>
        <v>78.646</v>
      </c>
      <c r="E221">
        <f>VLOOKUP($A221,'National Results (gha) '!$A$15:$P$181,4,FALSE)*$D221</f>
        <v>86.6960046612802</v>
      </c>
      <c r="F221">
        <f t="shared" si="22"/>
        <v>86.6960046612802</v>
      </c>
      <c r="J221">
        <f>VLOOKUP($A221,'National Results (gha) '!$A$15:$P$181,5,FALSE)*$D221</f>
        <v>28.487788236036916</v>
      </c>
      <c r="K221">
        <f t="shared" si="23"/>
        <v>28.487788236036916</v>
      </c>
      <c r="O221">
        <f>VLOOKUP($A221,'National Results (gha) '!$A$15:$P$181,6,FALSE)*$D221</f>
        <v>10.152836723597286</v>
      </c>
      <c r="P221">
        <f t="shared" si="24"/>
        <v>10.152836723597286</v>
      </c>
      <c r="T221">
        <f>VLOOKUP($A221,'National Results (gha) '!$A$15:$P$181,7,FALSE)*$D221</f>
        <v>39.10242946804458</v>
      </c>
      <c r="U221">
        <f t="shared" si="25"/>
        <v>39.10242946804458</v>
      </c>
      <c r="Y221">
        <f>VLOOKUP($A221,'National Results (gha) '!$A$15:$P$181,8,FALSE)*$D221</f>
        <v>0.00031952732219727494</v>
      </c>
      <c r="Z221">
        <f t="shared" si="26"/>
        <v>0.00031952732219727494</v>
      </c>
      <c r="AD221">
        <f>VLOOKUP($A221,'National Results (gha) '!$A$15:$P$181,9,FALSE)*$D221</f>
        <v>4.373928150044889</v>
      </c>
      <c r="AE221">
        <f t="shared" si="27"/>
        <v>4.373928150044889</v>
      </c>
    </row>
    <row r="222" spans="1:31" ht="12.75">
      <c r="A222" t="s">
        <v>199</v>
      </c>
      <c r="C222" t="e">
        <f>VLOOKUP(A222,'National Results (gha) '!$A$15:$B$181,2,FALSE)</f>
        <v>#N/A</v>
      </c>
      <c r="D222">
        <f t="shared" si="21"/>
        <v>0</v>
      </c>
      <c r="E222" t="e">
        <f>VLOOKUP($A222,'National Results (gha) '!$A$15:$P$181,4,FALSE)*$D222</f>
        <v>#N/A</v>
      </c>
      <c r="F222">
        <f t="shared" si="22"/>
        <v>0</v>
      </c>
      <c r="J222" t="e">
        <f>VLOOKUP($A222,'National Results (gha) '!$A$15:$P$181,5,FALSE)*$D222</f>
        <v>#N/A</v>
      </c>
      <c r="K222">
        <f t="shared" si="23"/>
        <v>0</v>
      </c>
      <c r="O222" t="e">
        <f>VLOOKUP($A222,'National Results (gha) '!$A$15:$P$181,6,FALSE)*$D222</f>
        <v>#N/A</v>
      </c>
      <c r="P222">
        <f t="shared" si="24"/>
        <v>0</v>
      </c>
      <c r="T222" t="e">
        <f>VLOOKUP($A222,'National Results (gha) '!$A$15:$P$181,7,FALSE)*$D222</f>
        <v>#N/A</v>
      </c>
      <c r="U222">
        <f t="shared" si="25"/>
        <v>0</v>
      </c>
      <c r="Y222" t="e">
        <f>VLOOKUP($A222,'National Results (gha) '!$A$15:$P$181,8,FALSE)*$D222</f>
        <v>#N/A</v>
      </c>
      <c r="Z222">
        <f t="shared" si="26"/>
        <v>0</v>
      </c>
      <c r="AD222" t="e">
        <f>VLOOKUP($A222,'National Results (gha) '!$A$15:$P$181,9,FALSE)*$D222</f>
        <v>#N/A</v>
      </c>
      <c r="AE222">
        <f t="shared" si="27"/>
        <v>0</v>
      </c>
    </row>
    <row r="223" spans="1:31" ht="12.75">
      <c r="A223" t="s">
        <v>256</v>
      </c>
      <c r="B223" t="s">
        <v>185</v>
      </c>
      <c r="C223" t="e">
        <f>VLOOKUP(A223,'National Results (gha) '!$A$15:$B$181,2,FALSE)</f>
        <v>#N/A</v>
      </c>
      <c r="D223">
        <f t="shared" si="21"/>
        <v>0</v>
      </c>
      <c r="E223" t="e">
        <f>VLOOKUP($A223,'National Results (gha) '!$A$15:$P$181,4,FALSE)*$D223</f>
        <v>#N/A</v>
      </c>
      <c r="F223">
        <f t="shared" si="22"/>
        <v>0</v>
      </c>
      <c r="J223" t="e">
        <f>VLOOKUP($A223,'National Results (gha) '!$A$15:$P$181,5,FALSE)*$D223</f>
        <v>#N/A</v>
      </c>
      <c r="K223">
        <f t="shared" si="23"/>
        <v>0</v>
      </c>
      <c r="O223" t="e">
        <f>VLOOKUP($A223,'National Results (gha) '!$A$15:$P$181,6,FALSE)*$D223</f>
        <v>#N/A</v>
      </c>
      <c r="P223">
        <f t="shared" si="24"/>
        <v>0</v>
      </c>
      <c r="T223" t="e">
        <f>VLOOKUP($A223,'National Results (gha) '!$A$15:$P$181,7,FALSE)*$D223</f>
        <v>#N/A</v>
      </c>
      <c r="U223">
        <f t="shared" si="25"/>
        <v>0</v>
      </c>
      <c r="Y223" t="e">
        <f>VLOOKUP($A223,'National Results (gha) '!$A$15:$P$181,8,FALSE)*$D223</f>
        <v>#N/A</v>
      </c>
      <c r="Z223">
        <f t="shared" si="26"/>
        <v>0</v>
      </c>
      <c r="AD223" t="e">
        <f>VLOOKUP($A223,'National Results (gha) '!$A$15:$P$181,9,FALSE)*$D223</f>
        <v>#N/A</v>
      </c>
      <c r="AE223">
        <f t="shared" si="27"/>
        <v>0</v>
      </c>
    </row>
    <row r="224" spans="1:31" ht="12.75">
      <c r="A224" t="s">
        <v>259</v>
      </c>
      <c r="C224" t="e">
        <f>VLOOKUP(A224,'National Results (gha) '!$A$15:$B$181,2,FALSE)</f>
        <v>#N/A</v>
      </c>
      <c r="D224">
        <f t="shared" si="21"/>
        <v>0</v>
      </c>
      <c r="E224" t="e">
        <f>VLOOKUP($A224,'National Results (gha) '!$A$15:$P$181,4,FALSE)*$D224</f>
        <v>#N/A</v>
      </c>
      <c r="F224">
        <f t="shared" si="22"/>
        <v>0</v>
      </c>
      <c r="J224" t="e">
        <f>VLOOKUP($A224,'National Results (gha) '!$A$15:$P$181,5,FALSE)*$D224</f>
        <v>#N/A</v>
      </c>
      <c r="K224">
        <f t="shared" si="23"/>
        <v>0</v>
      </c>
      <c r="O224" t="e">
        <f>VLOOKUP($A224,'National Results (gha) '!$A$15:$P$181,6,FALSE)*$D224</f>
        <v>#N/A</v>
      </c>
      <c r="P224">
        <f t="shared" si="24"/>
        <v>0</v>
      </c>
      <c r="T224" t="e">
        <f>VLOOKUP($A224,'National Results (gha) '!$A$15:$P$181,7,FALSE)*$D224</f>
        <v>#N/A</v>
      </c>
      <c r="U224">
        <f t="shared" si="25"/>
        <v>0</v>
      </c>
      <c r="Y224" t="e">
        <f>VLOOKUP($A224,'National Results (gha) '!$A$15:$P$181,8,FALSE)*$D224</f>
        <v>#N/A</v>
      </c>
      <c r="Z224">
        <f t="shared" si="26"/>
        <v>0</v>
      </c>
      <c r="AD224" t="e">
        <f>VLOOKUP($A224,'National Results (gha) '!$A$15:$P$181,9,FALSE)*$D224</f>
        <v>#N/A</v>
      </c>
      <c r="AE224">
        <f t="shared" si="27"/>
        <v>0</v>
      </c>
    </row>
    <row r="225" spans="1:31" ht="12.75">
      <c r="A225" t="s">
        <v>260</v>
      </c>
      <c r="C225" t="e">
        <f>VLOOKUP(A225,'National Results (gha) '!$A$15:$B$181,2,FALSE)</f>
        <v>#N/A</v>
      </c>
      <c r="D225">
        <f t="shared" si="21"/>
        <v>0</v>
      </c>
      <c r="E225" t="e">
        <f>VLOOKUP($A225,'National Results (gha) '!$A$15:$P$181,4,FALSE)*$D225</f>
        <v>#N/A</v>
      </c>
      <c r="F225">
        <f t="shared" si="22"/>
        <v>0</v>
      </c>
      <c r="J225" t="e">
        <f>VLOOKUP($A225,'National Results (gha) '!$A$15:$P$181,5,FALSE)*$D225</f>
        <v>#N/A</v>
      </c>
      <c r="K225">
        <f t="shared" si="23"/>
        <v>0</v>
      </c>
      <c r="O225" t="e">
        <f>VLOOKUP($A225,'National Results (gha) '!$A$15:$P$181,6,FALSE)*$D225</f>
        <v>#N/A</v>
      </c>
      <c r="P225">
        <f t="shared" si="24"/>
        <v>0</v>
      </c>
      <c r="T225" t="e">
        <f>VLOOKUP($A225,'National Results (gha) '!$A$15:$P$181,7,FALSE)*$D225</f>
        <v>#N/A</v>
      </c>
      <c r="U225">
        <f t="shared" si="25"/>
        <v>0</v>
      </c>
      <c r="Y225" t="e">
        <f>VLOOKUP($A225,'National Results (gha) '!$A$15:$P$181,8,FALSE)*$D225</f>
        <v>#N/A</v>
      </c>
      <c r="Z225">
        <f t="shared" si="26"/>
        <v>0</v>
      </c>
      <c r="AD225" t="e">
        <f>VLOOKUP($A225,'National Results (gha) '!$A$15:$P$181,9,FALSE)*$D225</f>
        <v>#N/A</v>
      </c>
      <c r="AE225">
        <f t="shared" si="27"/>
        <v>0</v>
      </c>
    </row>
    <row r="226" spans="1:31" ht="12.75">
      <c r="A226" t="s">
        <v>247</v>
      </c>
      <c r="B226" t="s">
        <v>187</v>
      </c>
      <c r="C226" t="e">
        <f>VLOOKUP(A226,'National Results (gha) '!$A$15:$B$181,2,FALSE)</f>
        <v>#N/A</v>
      </c>
      <c r="D226">
        <f t="shared" si="21"/>
        <v>0</v>
      </c>
      <c r="E226" t="e">
        <f>VLOOKUP($A226,'National Results (gha) '!$A$15:$P$181,4,FALSE)*$D226</f>
        <v>#N/A</v>
      </c>
      <c r="F226">
        <f t="shared" si="22"/>
        <v>0</v>
      </c>
      <c r="J226" t="e">
        <f>VLOOKUP($A226,'National Results (gha) '!$A$15:$P$181,5,FALSE)*$D226</f>
        <v>#N/A</v>
      </c>
      <c r="K226">
        <f t="shared" si="23"/>
        <v>0</v>
      </c>
      <c r="O226" t="e">
        <f>VLOOKUP($A226,'National Results (gha) '!$A$15:$P$181,6,FALSE)*$D226</f>
        <v>#N/A</v>
      </c>
      <c r="P226">
        <f t="shared" si="24"/>
        <v>0</v>
      </c>
      <c r="T226" t="e">
        <f>VLOOKUP($A226,'National Results (gha) '!$A$15:$P$181,7,FALSE)*$D226</f>
        <v>#N/A</v>
      </c>
      <c r="U226">
        <f t="shared" si="25"/>
        <v>0</v>
      </c>
      <c r="Y226" t="e">
        <f>VLOOKUP($A226,'National Results (gha) '!$A$15:$P$181,8,FALSE)*$D226</f>
        <v>#N/A</v>
      </c>
      <c r="Z226">
        <f t="shared" si="26"/>
        <v>0</v>
      </c>
      <c r="AD226" t="e">
        <f>VLOOKUP($A226,'National Results (gha) '!$A$15:$P$181,9,FALSE)*$D226</f>
        <v>#N/A</v>
      </c>
      <c r="AE226">
        <f t="shared" si="27"/>
        <v>0</v>
      </c>
    </row>
    <row r="227" spans="1:31" ht="12.75">
      <c r="A227" t="s">
        <v>262</v>
      </c>
      <c r="C227" t="e">
        <f>VLOOKUP(A227,'National Results (gha) '!$A$15:$B$181,2,FALSE)</f>
        <v>#N/A</v>
      </c>
      <c r="D227">
        <f t="shared" si="21"/>
        <v>0</v>
      </c>
      <c r="E227" t="e">
        <f>VLOOKUP($A227,'National Results (gha) '!$A$15:$P$181,4,FALSE)*$D227</f>
        <v>#N/A</v>
      </c>
      <c r="F227">
        <f t="shared" si="22"/>
        <v>0</v>
      </c>
      <c r="J227" t="e">
        <f>VLOOKUP($A227,'National Results (gha) '!$A$15:$P$181,5,FALSE)*$D227</f>
        <v>#N/A</v>
      </c>
      <c r="K227">
        <f t="shared" si="23"/>
        <v>0</v>
      </c>
      <c r="O227" t="e">
        <f>VLOOKUP($A227,'National Results (gha) '!$A$15:$P$181,6,FALSE)*$D227</f>
        <v>#N/A</v>
      </c>
      <c r="P227">
        <f t="shared" si="24"/>
        <v>0</v>
      </c>
      <c r="T227" t="e">
        <f>VLOOKUP($A227,'National Results (gha) '!$A$15:$P$181,7,FALSE)*$D227</f>
        <v>#N/A</v>
      </c>
      <c r="U227">
        <f t="shared" si="25"/>
        <v>0</v>
      </c>
      <c r="Y227" t="e">
        <f>VLOOKUP($A227,'National Results (gha) '!$A$15:$P$181,8,FALSE)*$D227</f>
        <v>#N/A</v>
      </c>
      <c r="Z227">
        <f t="shared" si="26"/>
        <v>0</v>
      </c>
      <c r="AD227" t="e">
        <f>VLOOKUP($A227,'National Results (gha) '!$A$15:$P$181,9,FALSE)*$D227</f>
        <v>#N/A</v>
      </c>
      <c r="AE227">
        <f t="shared" si="27"/>
        <v>0</v>
      </c>
    </row>
    <row r="228" spans="1:31" ht="12.75">
      <c r="A228" t="s">
        <v>66</v>
      </c>
      <c r="B228" t="s">
        <v>186</v>
      </c>
      <c r="C228">
        <f>VLOOKUP(A228,'National Results (gha) '!$A$15:$B$181,2,FALSE)</f>
        <v>22.269</v>
      </c>
      <c r="D228">
        <f t="shared" si="21"/>
        <v>22.269</v>
      </c>
      <c r="E228">
        <f>VLOOKUP($A228,'National Results (gha) '!$A$15:$P$181,4,FALSE)*$D228</f>
        <v>20.962148479189942</v>
      </c>
      <c r="F228">
        <f t="shared" si="22"/>
        <v>20.962148479189942</v>
      </c>
      <c r="J228">
        <f>VLOOKUP($A228,'National Results (gha) '!$A$15:$P$181,5,FALSE)*$D228</f>
        <v>7.566396980653738</v>
      </c>
      <c r="K228">
        <f t="shared" si="23"/>
        <v>7.566396980653738</v>
      </c>
      <c r="O228">
        <f>VLOOKUP($A228,'National Results (gha) '!$A$15:$P$181,6,FALSE)*$D228</f>
        <v>3.3119662561777896</v>
      </c>
      <c r="P228">
        <f t="shared" si="24"/>
        <v>3.3119662561777896</v>
      </c>
      <c r="T228">
        <f>VLOOKUP($A228,'National Results (gha) '!$A$15:$P$181,7,FALSE)*$D228</f>
        <v>0.6002530502724223</v>
      </c>
      <c r="U228">
        <f t="shared" si="25"/>
        <v>0.6002530502724223</v>
      </c>
      <c r="Y228">
        <f>VLOOKUP($A228,'National Results (gha) '!$A$15:$P$181,8,FALSE)*$D228</f>
        <v>0.7374166172182238</v>
      </c>
      <c r="Z228">
        <f t="shared" si="26"/>
        <v>0.7374166172182238</v>
      </c>
      <c r="AD228">
        <f>VLOOKUP($A228,'National Results (gha) '!$A$15:$P$181,9,FALSE)*$D228</f>
        <v>7.578707638249463</v>
      </c>
      <c r="AE228">
        <f t="shared" si="27"/>
        <v>7.578707638249463</v>
      </c>
    </row>
    <row r="229" spans="1:31" ht="12.75">
      <c r="A229" t="s">
        <v>138</v>
      </c>
      <c r="B229" t="s">
        <v>186</v>
      </c>
      <c r="C229">
        <f>VLOOKUP(A229,'National Results (gha) '!$A$15:$B$181,2,FALSE)</f>
        <v>62.523</v>
      </c>
      <c r="D229">
        <f t="shared" si="21"/>
        <v>62.523</v>
      </c>
      <c r="E229">
        <f>VLOOKUP($A229,'National Results (gha) '!$A$15:$P$181,4,FALSE)*$D229</f>
        <v>47.08327782802523</v>
      </c>
      <c r="F229">
        <f t="shared" si="22"/>
        <v>47.08327782802523</v>
      </c>
      <c r="J229">
        <f>VLOOKUP($A229,'National Results (gha) '!$A$15:$P$181,5,FALSE)*$D229</f>
        <v>9.29172582304491</v>
      </c>
      <c r="K229">
        <f t="shared" si="23"/>
        <v>9.29172582304491</v>
      </c>
      <c r="O229">
        <f>VLOOKUP($A229,'National Results (gha) '!$A$15:$P$181,6,FALSE)*$D229</f>
        <v>0.824705775909821</v>
      </c>
      <c r="P229">
        <f t="shared" si="24"/>
        <v>0.824705775909821</v>
      </c>
      <c r="T229">
        <f>VLOOKUP($A229,'National Results (gha) '!$A$15:$P$181,7,FALSE)*$D229</f>
        <v>30.723312621690525</v>
      </c>
      <c r="U229">
        <f t="shared" si="25"/>
        <v>30.723312621690525</v>
      </c>
      <c r="Y229">
        <f>VLOOKUP($A229,'National Results (gha) '!$A$15:$P$181,8,FALSE)*$D229</f>
        <v>0.9729260230443468</v>
      </c>
      <c r="Z229">
        <f t="shared" si="26"/>
        <v>0.9729260230443468</v>
      </c>
      <c r="AD229">
        <f>VLOOKUP($A229,'National Results (gha) '!$A$15:$P$181,9,FALSE)*$D229</f>
        <v>2.3184389926038707</v>
      </c>
      <c r="AE229">
        <f t="shared" si="27"/>
        <v>2.3184389926038707</v>
      </c>
    </row>
    <row r="230" spans="1:31" ht="12.75">
      <c r="A230" t="s">
        <v>49</v>
      </c>
      <c r="B230" t="s">
        <v>186</v>
      </c>
      <c r="C230">
        <f>VLOOKUP(A230,'National Results (gha) '!$A$15:$B$181,2,FALSE)</f>
        <v>12.314</v>
      </c>
      <c r="D230">
        <f t="shared" si="21"/>
        <v>12.314</v>
      </c>
      <c r="E230">
        <f>VLOOKUP($A230,'National Results (gha) '!$A$15:$P$181,4,FALSE)*$D230</f>
        <v>11.235004937534407</v>
      </c>
      <c r="F230">
        <f t="shared" si="22"/>
        <v>11.235004937534407</v>
      </c>
      <c r="J230">
        <f>VLOOKUP($A230,'National Results (gha) '!$A$15:$P$181,5,FALSE)*$D230</f>
        <v>1.925522587291026</v>
      </c>
      <c r="K230">
        <f t="shared" si="23"/>
        <v>1.925522587291026</v>
      </c>
      <c r="O230">
        <f>VLOOKUP($A230,'National Results (gha) '!$A$15:$P$181,6,FALSE)*$D230</f>
        <v>2.226468825817104</v>
      </c>
      <c r="P230">
        <f t="shared" si="24"/>
        <v>2.226468825817104</v>
      </c>
      <c r="T230">
        <f>VLOOKUP($A230,'National Results (gha) '!$A$15:$P$181,7,FALSE)*$D230</f>
        <v>4.294454344594246</v>
      </c>
      <c r="U230">
        <f t="shared" si="25"/>
        <v>4.294454344594246</v>
      </c>
      <c r="Y230">
        <f>VLOOKUP($A230,'National Results (gha) '!$A$15:$P$181,8,FALSE)*$D230</f>
        <v>1.03486314056665</v>
      </c>
      <c r="Z230">
        <f t="shared" si="26"/>
        <v>1.03486314056665</v>
      </c>
      <c r="AD230">
        <f>VLOOKUP($A230,'National Results (gha) '!$A$15:$P$181,9,FALSE)*$D230</f>
        <v>1.541174148814626</v>
      </c>
      <c r="AE230">
        <f t="shared" si="27"/>
        <v>1.541174148814626</v>
      </c>
    </row>
    <row r="231" spans="1:31" ht="12.75">
      <c r="A231" t="s">
        <v>129</v>
      </c>
      <c r="B231" t="s">
        <v>185</v>
      </c>
      <c r="C231">
        <f>VLOOKUP(A231,'National Results (gha) '!$A$15:$B$181,2,FALSE)</f>
        <v>10.531</v>
      </c>
      <c r="D231">
        <f t="shared" si="21"/>
        <v>10.531</v>
      </c>
      <c r="E231">
        <f>VLOOKUP($A231,'National Results (gha) '!$A$15:$P$181,4,FALSE)*$D231</f>
        <v>84.2316060583541</v>
      </c>
      <c r="F231">
        <f t="shared" si="22"/>
        <v>84.2316060583541</v>
      </c>
      <c r="J231">
        <f>VLOOKUP($A231,'National Results (gha) '!$A$15:$P$181,5,FALSE)*$D231</f>
        <v>22.550256757274663</v>
      </c>
      <c r="K231">
        <f t="shared" si="23"/>
        <v>22.550256757274663</v>
      </c>
      <c r="O231">
        <f>VLOOKUP($A231,'National Results (gha) '!$A$15:$P$181,6,FALSE)*$D231</f>
        <v>7.331451924130924</v>
      </c>
      <c r="P231">
        <f t="shared" si="24"/>
        <v>7.331451924130924</v>
      </c>
      <c r="T231">
        <f>VLOOKUP($A231,'National Results (gha) '!$A$15:$P$181,7,FALSE)*$D231</f>
        <v>6.414023499697247</v>
      </c>
      <c r="U231">
        <f t="shared" si="25"/>
        <v>6.414023499697247</v>
      </c>
      <c r="Y231">
        <f>VLOOKUP($A231,'National Results (gha) '!$A$15:$P$181,8,FALSE)*$D231</f>
        <v>2.4693875699284953</v>
      </c>
      <c r="Z231">
        <f t="shared" si="26"/>
        <v>2.4693875699284953</v>
      </c>
      <c r="AD231">
        <f>VLOOKUP($A231,'National Results (gha) '!$A$15:$P$181,9,FALSE)*$D231</f>
        <v>40.77690468240946</v>
      </c>
      <c r="AE231">
        <f t="shared" si="27"/>
        <v>40.77690468240946</v>
      </c>
    </row>
    <row r="232" spans="1:31" ht="12.75">
      <c r="A232" t="s">
        <v>228</v>
      </c>
      <c r="B232" t="s">
        <v>185</v>
      </c>
      <c r="C232" t="e">
        <f>VLOOKUP(A232,'National Results (gha) '!$A$15:$B$181,2,FALSE)</f>
        <v>#N/A</v>
      </c>
      <c r="D232">
        <f t="shared" si="21"/>
        <v>0</v>
      </c>
      <c r="E232" t="e">
        <f>VLOOKUP($A232,'National Results (gha) '!$A$15:$P$181,4,FALSE)*$D232</f>
        <v>#N/A</v>
      </c>
      <c r="F232">
        <f t="shared" si="22"/>
        <v>0</v>
      </c>
      <c r="J232" t="e">
        <f>VLOOKUP($A232,'National Results (gha) '!$A$15:$P$181,5,FALSE)*$D232</f>
        <v>#N/A</v>
      </c>
      <c r="K232">
        <f t="shared" si="23"/>
        <v>0</v>
      </c>
      <c r="O232" t="e">
        <f>VLOOKUP($A232,'National Results (gha) '!$A$15:$P$181,6,FALSE)*$D232</f>
        <v>#N/A</v>
      </c>
      <c r="P232">
        <f t="shared" si="24"/>
        <v>0</v>
      </c>
      <c r="T232" t="e">
        <f>VLOOKUP($A232,'National Results (gha) '!$A$15:$P$181,7,FALSE)*$D232</f>
        <v>#N/A</v>
      </c>
      <c r="U232">
        <f t="shared" si="25"/>
        <v>0</v>
      </c>
      <c r="Y232" t="e">
        <f>VLOOKUP($A232,'National Results (gha) '!$A$15:$P$181,8,FALSE)*$D232</f>
        <v>#N/A</v>
      </c>
      <c r="Z232">
        <f t="shared" si="26"/>
        <v>0</v>
      </c>
      <c r="AD232" t="e">
        <f>VLOOKUP($A232,'National Results (gha) '!$A$15:$P$181,9,FALSE)*$D232</f>
        <v>#N/A</v>
      </c>
      <c r="AE232">
        <f t="shared" si="27"/>
        <v>0</v>
      </c>
    </row>
    <row r="233" spans="1:31" ht="12.75">
      <c r="A233" t="s">
        <v>280</v>
      </c>
      <c r="C233" t="e">
        <f>VLOOKUP(A233,'National Results (gha) '!$A$15:$B$181,2,FALSE)</f>
        <v>#N/A</v>
      </c>
      <c r="D233">
        <f t="shared" si="21"/>
        <v>0</v>
      </c>
      <c r="E233" t="e">
        <f>VLOOKUP($A233,'National Results (gha) '!$A$15:$P$181,4,FALSE)*$D233</f>
        <v>#N/A</v>
      </c>
      <c r="F233">
        <f t="shared" si="22"/>
        <v>0</v>
      </c>
      <c r="J233" t="e">
        <f>VLOOKUP($A233,'National Results (gha) '!$A$15:$P$181,5,FALSE)*$D233</f>
        <v>#N/A</v>
      </c>
      <c r="K233">
        <f t="shared" si="23"/>
        <v>0</v>
      </c>
      <c r="O233" t="e">
        <f>VLOOKUP($A233,'National Results (gha) '!$A$15:$P$181,6,FALSE)*$D233</f>
        <v>#N/A</v>
      </c>
      <c r="P233">
        <f t="shared" si="24"/>
        <v>0</v>
      </c>
      <c r="T233" t="e">
        <f>VLOOKUP($A233,'National Results (gha) '!$A$15:$P$181,7,FALSE)*$D233</f>
        <v>#N/A</v>
      </c>
      <c r="U233">
        <f t="shared" si="25"/>
        <v>0</v>
      </c>
      <c r="Y233" t="e">
        <f>VLOOKUP($A233,'National Results (gha) '!$A$15:$P$181,8,FALSE)*$D233</f>
        <v>#N/A</v>
      </c>
      <c r="Z233">
        <f t="shared" si="26"/>
        <v>0</v>
      </c>
      <c r="AD233" t="e">
        <f>VLOOKUP($A233,'National Results (gha) '!$A$15:$P$181,9,FALSE)*$D233</f>
        <v>#N/A</v>
      </c>
      <c r="AE233">
        <f t="shared" si="27"/>
        <v>0</v>
      </c>
    </row>
    <row r="234" spans="1:31" ht="12.75">
      <c r="A234" t="s">
        <v>203</v>
      </c>
      <c r="B234" t="s">
        <v>185</v>
      </c>
      <c r="C234" t="e">
        <f>VLOOKUP(A234,'National Results (gha) '!$A$15:$B$181,2,FALSE)</f>
        <v>#N/A</v>
      </c>
      <c r="D234">
        <f t="shared" si="21"/>
        <v>0</v>
      </c>
      <c r="E234" t="e">
        <f>VLOOKUP($A234,'National Results (gha) '!$A$15:$P$181,4,FALSE)*$D234</f>
        <v>#N/A</v>
      </c>
      <c r="F234">
        <f t="shared" si="22"/>
        <v>0</v>
      </c>
      <c r="J234" t="e">
        <f>VLOOKUP($A234,'National Results (gha) '!$A$15:$P$181,5,FALSE)*$D234</f>
        <v>#N/A</v>
      </c>
      <c r="K234">
        <f t="shared" si="23"/>
        <v>0</v>
      </c>
      <c r="O234" t="e">
        <f>VLOOKUP($A234,'National Results (gha) '!$A$15:$P$181,6,FALSE)*$D234</f>
        <v>#N/A</v>
      </c>
      <c r="P234">
        <f t="shared" si="24"/>
        <v>0</v>
      </c>
      <c r="T234" t="e">
        <f>VLOOKUP($A234,'National Results (gha) '!$A$15:$P$181,7,FALSE)*$D234</f>
        <v>#N/A</v>
      </c>
      <c r="U234">
        <f t="shared" si="25"/>
        <v>0</v>
      </c>
      <c r="Y234" t="e">
        <f>VLOOKUP($A234,'National Results (gha) '!$A$15:$P$181,8,FALSE)*$D234</f>
        <v>#N/A</v>
      </c>
      <c r="Z234">
        <f t="shared" si="26"/>
        <v>0</v>
      </c>
      <c r="AD234" t="e">
        <f>VLOOKUP($A234,'National Results (gha) '!$A$15:$P$181,9,FALSE)*$D234</f>
        <v>#N/A</v>
      </c>
      <c r="AE234">
        <f t="shared" si="27"/>
        <v>0</v>
      </c>
    </row>
    <row r="235" spans="1:31" ht="12.75">
      <c r="A235" t="s">
        <v>225</v>
      </c>
      <c r="B235" t="s">
        <v>185</v>
      </c>
      <c r="C235" t="e">
        <f>VLOOKUP(A235,'National Results (gha) '!$A$15:$B$181,2,FALSE)</f>
        <v>#N/A</v>
      </c>
      <c r="D235">
        <f t="shared" si="21"/>
        <v>0</v>
      </c>
      <c r="E235" t="e">
        <f>VLOOKUP($A235,'National Results (gha) '!$A$15:$P$181,4,FALSE)*$D235</f>
        <v>#N/A</v>
      </c>
      <c r="F235">
        <f t="shared" si="22"/>
        <v>0</v>
      </c>
      <c r="J235" t="e">
        <f>VLOOKUP($A235,'National Results (gha) '!$A$15:$P$181,5,FALSE)*$D235</f>
        <v>#N/A</v>
      </c>
      <c r="K235">
        <f t="shared" si="23"/>
        <v>0</v>
      </c>
      <c r="O235" t="e">
        <f>VLOOKUP($A235,'National Results (gha) '!$A$15:$P$181,6,FALSE)*$D235</f>
        <v>#N/A</v>
      </c>
      <c r="P235">
        <f t="shared" si="24"/>
        <v>0</v>
      </c>
      <c r="T235" t="e">
        <f>VLOOKUP($A235,'National Results (gha) '!$A$15:$P$181,7,FALSE)*$D235</f>
        <v>#N/A</v>
      </c>
      <c r="U235">
        <f t="shared" si="25"/>
        <v>0</v>
      </c>
      <c r="Y235" t="e">
        <f>VLOOKUP($A235,'National Results (gha) '!$A$15:$P$181,8,FALSE)*$D235</f>
        <v>#N/A</v>
      </c>
      <c r="Z235">
        <f t="shared" si="26"/>
        <v>0</v>
      </c>
      <c r="AD235" t="e">
        <f>VLOOKUP($A235,'National Results (gha) '!$A$15:$P$181,9,FALSE)*$D235</f>
        <v>#N/A</v>
      </c>
      <c r="AE235">
        <f t="shared" si="27"/>
        <v>0</v>
      </c>
    </row>
    <row r="236" spans="1:31" ht="12.75">
      <c r="A236" t="s">
        <v>232</v>
      </c>
      <c r="B236" t="s">
        <v>188</v>
      </c>
      <c r="C236" t="e">
        <f>VLOOKUP(A236,'National Results (gha) '!$A$15:$B$181,2,FALSE)</f>
        <v>#N/A</v>
      </c>
      <c r="D236">
        <f t="shared" si="21"/>
        <v>0</v>
      </c>
      <c r="E236" t="e">
        <f>VLOOKUP($A236,'National Results (gha) '!$A$15:$P$181,4,FALSE)*$D236</f>
        <v>#N/A</v>
      </c>
      <c r="F236">
        <f t="shared" si="22"/>
        <v>0</v>
      </c>
      <c r="J236" t="e">
        <f>VLOOKUP($A236,'National Results (gha) '!$A$15:$P$181,5,FALSE)*$D236</f>
        <v>#N/A</v>
      </c>
      <c r="K236">
        <f t="shared" si="23"/>
        <v>0</v>
      </c>
      <c r="O236" t="e">
        <f>VLOOKUP($A236,'National Results (gha) '!$A$15:$P$181,6,FALSE)*$D236</f>
        <v>#N/A</v>
      </c>
      <c r="P236">
        <f t="shared" si="24"/>
        <v>0</v>
      </c>
      <c r="T236" t="e">
        <f>VLOOKUP($A236,'National Results (gha) '!$A$15:$P$181,7,FALSE)*$D236</f>
        <v>#N/A</v>
      </c>
      <c r="U236">
        <f t="shared" si="25"/>
        <v>0</v>
      </c>
      <c r="Y236" t="e">
        <f>VLOOKUP($A236,'National Results (gha) '!$A$15:$P$181,8,FALSE)*$D236</f>
        <v>#N/A</v>
      </c>
      <c r="Z236">
        <f t="shared" si="26"/>
        <v>0</v>
      </c>
      <c r="AD236" t="e">
        <f>VLOOKUP($A236,'National Results (gha) '!$A$15:$P$181,9,FALSE)*$D236</f>
        <v>#N/A</v>
      </c>
      <c r="AE236">
        <f t="shared" si="27"/>
        <v>0</v>
      </c>
    </row>
    <row r="237" spans="1:31" ht="12.75">
      <c r="A237" t="s">
        <v>281</v>
      </c>
      <c r="C237">
        <f>VLOOKUP(A237,'National Results (gha) '!$A$15:$B$181,2,FALSE)</f>
        <v>9.832</v>
      </c>
      <c r="D237">
        <f t="shared" si="21"/>
        <v>9.832</v>
      </c>
      <c r="E237">
        <f>VLOOKUP($A237,'National Results (gha) '!$A$15:$P$181,4,FALSE)*$D237</f>
        <v>23.485398011930172</v>
      </c>
      <c r="F237">
        <f t="shared" si="22"/>
        <v>23.485398011930172</v>
      </c>
      <c r="J237">
        <f>VLOOKUP($A237,'National Results (gha) '!$A$15:$P$181,5,FALSE)*$D237</f>
        <v>6.540411859351446</v>
      </c>
      <c r="K237">
        <f t="shared" si="23"/>
        <v>6.540411859351446</v>
      </c>
      <c r="O237">
        <f>VLOOKUP($A237,'National Results (gha) '!$A$15:$P$181,6,FALSE)*$D237</f>
        <v>0.5595386637287977</v>
      </c>
      <c r="P237">
        <f t="shared" si="24"/>
        <v>0.5595386637287977</v>
      </c>
      <c r="T237">
        <f>VLOOKUP($A237,'National Results (gha) '!$A$15:$P$181,7,FALSE)*$D237</f>
        <v>3.1624528780052854</v>
      </c>
      <c r="U237">
        <f t="shared" si="25"/>
        <v>3.1624528780052854</v>
      </c>
      <c r="Y237">
        <f>VLOOKUP($A237,'National Results (gha) '!$A$15:$P$181,8,FALSE)*$D237</f>
        <v>0.6950472021438604</v>
      </c>
      <c r="Z237">
        <f t="shared" si="26"/>
        <v>0.6950472021438604</v>
      </c>
      <c r="AD237">
        <f>VLOOKUP($A237,'National Results (gha) '!$A$15:$P$181,9,FALSE)*$D237</f>
        <v>12.527947408700815</v>
      </c>
      <c r="AE237">
        <f t="shared" si="27"/>
        <v>12.527947408700815</v>
      </c>
    </row>
    <row r="238" spans="1:31" ht="12.75">
      <c r="A238" t="s">
        <v>282</v>
      </c>
      <c r="B238" t="s">
        <v>188</v>
      </c>
      <c r="C238" t="e">
        <f>VLOOKUP(A238,'National Results (gha) '!$A$15:$B$181,2,FALSE)</f>
        <v>#N/A</v>
      </c>
      <c r="D238">
        <f t="shared" si="21"/>
        <v>0</v>
      </c>
      <c r="E238" t="e">
        <f>VLOOKUP($A238,'National Results (gha) '!$A$15:$P$181,4,FALSE)*$D238</f>
        <v>#N/A</v>
      </c>
      <c r="F238">
        <f t="shared" si="22"/>
        <v>0</v>
      </c>
      <c r="J238" t="e">
        <f>VLOOKUP($A238,'National Results (gha) '!$A$15:$P$181,5,FALSE)*$D238</f>
        <v>#N/A</v>
      </c>
      <c r="K238">
        <f t="shared" si="23"/>
        <v>0</v>
      </c>
      <c r="O238" t="e">
        <f>VLOOKUP($A238,'National Results (gha) '!$A$15:$P$181,6,FALSE)*$D238</f>
        <v>#N/A</v>
      </c>
      <c r="P238">
        <f t="shared" si="24"/>
        <v>0</v>
      </c>
      <c r="T238" t="e">
        <f>VLOOKUP($A238,'National Results (gha) '!$A$15:$P$181,7,FALSE)*$D238</f>
        <v>#N/A</v>
      </c>
      <c r="U238">
        <f t="shared" si="25"/>
        <v>0</v>
      </c>
      <c r="Y238" t="e">
        <f>VLOOKUP($A238,'National Results (gha) '!$A$15:$P$181,8,FALSE)*$D238</f>
        <v>#N/A</v>
      </c>
      <c r="Z238">
        <f t="shared" si="26"/>
        <v>0</v>
      </c>
      <c r="AD238" t="e">
        <f>VLOOKUP($A238,'National Results (gha) '!$A$15:$P$181,9,FALSE)*$D238</f>
        <v>#N/A</v>
      </c>
      <c r="AE238">
        <f t="shared" si="27"/>
        <v>0</v>
      </c>
    </row>
    <row r="239" spans="1:31" ht="12.75">
      <c r="A239" t="s">
        <v>283</v>
      </c>
      <c r="B239" t="s">
        <v>187</v>
      </c>
      <c r="C239">
        <f>VLOOKUP(A239,'National Results (gha) '!$A$15:$B$181,2,FALSE)</f>
        <v>4.017</v>
      </c>
      <c r="D239">
        <f t="shared" si="21"/>
        <v>4.017</v>
      </c>
      <c r="E239">
        <f>VLOOKUP($A239,'National Results (gha) '!$A$15:$P$181,4,FALSE)*$D239</f>
        <v>2.9799777802711502</v>
      </c>
      <c r="F239">
        <f t="shared" si="22"/>
        <v>2.9799777802711502</v>
      </c>
      <c r="J239">
        <f>VLOOKUP($A239,'National Results (gha) '!$A$15:$P$181,5,FALSE)*$D239</f>
        <v>1.4252431104525798</v>
      </c>
      <c r="K239">
        <f t="shared" si="23"/>
        <v>1.4252431104525798</v>
      </c>
      <c r="O239">
        <f>VLOOKUP($A239,'National Results (gha) '!$A$15:$P$181,6,FALSE)*$D239</f>
        <v>0.16990442897832614</v>
      </c>
      <c r="P239">
        <f t="shared" si="24"/>
        <v>0.16990442897832614</v>
      </c>
      <c r="T239">
        <f>VLOOKUP($A239,'National Results (gha) '!$A$15:$P$181,7,FALSE)*$D239</f>
        <v>0</v>
      </c>
      <c r="U239">
        <f t="shared" si="25"/>
        <v>0</v>
      </c>
      <c r="Y239">
        <f>VLOOKUP($A239,'National Results (gha) '!$A$15:$P$181,8,FALSE)*$D239</f>
        <v>0.009558016443804598</v>
      </c>
      <c r="Z239">
        <f t="shared" si="26"/>
        <v>0.009558016443804598</v>
      </c>
      <c r="AD239">
        <f>VLOOKUP($A239,'National Results (gha) '!$A$15:$P$181,9,FALSE)*$D239</f>
        <v>1.3752722243964388</v>
      </c>
      <c r="AE239">
        <f t="shared" si="27"/>
        <v>1.3752722243964388</v>
      </c>
    </row>
    <row r="240" spans="1:31" ht="12.75">
      <c r="A240" t="s">
        <v>68</v>
      </c>
      <c r="B240" t="s">
        <v>187</v>
      </c>
      <c r="C240">
        <f>VLOOKUP(A240,'National Results (gha) '!$A$15:$B$181,2,FALSE)</f>
        <v>1336.551</v>
      </c>
      <c r="D240">
        <f t="shared" si="21"/>
        <v>1336.551</v>
      </c>
      <c r="E240">
        <f>VLOOKUP($A240,'National Results (gha) '!$A$15:$P$181,4,FALSE)*$D240</f>
        <v>2959.2496712439834</v>
      </c>
      <c r="F240">
        <f t="shared" si="22"/>
        <v>2959.2496712439834</v>
      </c>
      <c r="J240">
        <f>VLOOKUP($A240,'National Results (gha) '!$A$15:$P$181,5,FALSE)*$D240</f>
        <v>707.517237113579</v>
      </c>
      <c r="K240">
        <f t="shared" si="23"/>
        <v>707.517237113579</v>
      </c>
      <c r="O240">
        <f>VLOOKUP($A240,'National Results (gha) '!$A$15:$P$181,6,FALSE)*$D240</f>
        <v>152.81086719498848</v>
      </c>
      <c r="P240">
        <f t="shared" si="24"/>
        <v>152.81086719498848</v>
      </c>
      <c r="T240">
        <f>VLOOKUP($A240,'National Results (gha) '!$A$15:$P$181,7,FALSE)*$D240</f>
        <v>197.8959310580678</v>
      </c>
      <c r="U240">
        <f t="shared" si="25"/>
        <v>197.8959310580678</v>
      </c>
      <c r="Y240">
        <f>VLOOKUP($A240,'National Results (gha) '!$A$15:$P$181,8,FALSE)*$D240</f>
        <v>164.0342424807235</v>
      </c>
      <c r="Z240">
        <f t="shared" si="26"/>
        <v>164.0342424807235</v>
      </c>
      <c r="AD240">
        <f>VLOOKUP($A240,'National Results (gha) '!$A$15:$P$181,9,FALSE)*$D240</f>
        <v>1612.555169954315</v>
      </c>
      <c r="AE240">
        <f t="shared" si="27"/>
        <v>1612.555169954315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B240"/>
  <sheetViews>
    <sheetView zoomScalePageLayoutView="0" workbookViewId="0" topLeftCell="A1">
      <selection activeCell="AB12" sqref="AB12:AB14"/>
    </sheetView>
  </sheetViews>
  <sheetFormatPr defaultColWidth="9.140625" defaultRowHeight="12.75"/>
  <sheetData>
    <row r="1" spans="1:28" ht="12.75">
      <c r="A1" t="s">
        <v>264</v>
      </c>
      <c r="B1" t="s">
        <v>265</v>
      </c>
      <c r="C1" t="s">
        <v>284</v>
      </c>
      <c r="D1" t="s">
        <v>285</v>
      </c>
      <c r="E1" t="s">
        <v>293</v>
      </c>
      <c r="F1" t="s">
        <v>285</v>
      </c>
      <c r="G1" t="s">
        <v>186</v>
      </c>
      <c r="H1">
        <f>SUMIF($B$2:$B$240,"=LI",F2:F240)</f>
        <v>1373.905935329184</v>
      </c>
      <c r="J1" t="s">
        <v>294</v>
      </c>
      <c r="K1" t="s">
        <v>285</v>
      </c>
      <c r="L1" t="s">
        <v>186</v>
      </c>
      <c r="M1">
        <f>SUMIF($B$2:$B$240,"=LI",K2:K240)</f>
        <v>562.18858754152</v>
      </c>
      <c r="O1" t="s">
        <v>295</v>
      </c>
      <c r="P1" t="s">
        <v>285</v>
      </c>
      <c r="Q1" t="s">
        <v>186</v>
      </c>
      <c r="R1">
        <f>SUMIF($B$2:$B$240,"=LI",P2:P240)</f>
        <v>269.0114043965487</v>
      </c>
      <c r="T1" t="s">
        <v>296</v>
      </c>
      <c r="U1" t="s">
        <v>285</v>
      </c>
      <c r="V1" t="s">
        <v>186</v>
      </c>
      <c r="W1">
        <f>SUMIF($B$2:$B$240,"=LI",U2:U240)</f>
        <v>362.5923127413199</v>
      </c>
      <c r="Y1" t="s">
        <v>297</v>
      </c>
      <c r="Z1" t="s">
        <v>285</v>
      </c>
      <c r="AA1" t="s">
        <v>186</v>
      </c>
      <c r="AB1">
        <f>SUMIF($B$2:$B$240,"=LI",Z2:Z240)</f>
        <v>96.09717070289662</v>
      </c>
    </row>
    <row r="2" spans="1:28" ht="12.75">
      <c r="A2" t="s">
        <v>51</v>
      </c>
      <c r="B2" t="s">
        <v>187</v>
      </c>
      <c r="C2">
        <f>VLOOKUP(A2,'National Results (gha) '!$A$15:$B$181,2,FALSE)</f>
        <v>3.072</v>
      </c>
      <c r="D2">
        <f>IF(ISNUMBER(C2),C2,0)</f>
        <v>3.072</v>
      </c>
      <c r="E2">
        <f>VLOOKUP($A2,'National Results (gha) '!$A$15:$P$181,11,FALSE)*$D2</f>
        <v>2.194007625692569</v>
      </c>
      <c r="F2">
        <f>IF(ISNUMBER(E2),E2,0)</f>
        <v>2.194007625692569</v>
      </c>
      <c r="G2" t="s">
        <v>286</v>
      </c>
      <c r="H2">
        <f>H5+H6</f>
        <v>7297.907007391994</v>
      </c>
      <c r="J2">
        <f>VLOOKUP($A2,'National Results (gha) '!$A$15:$P$181,12,FALSE)*$D2</f>
        <v>0.9526881199526246</v>
      </c>
      <c r="K2">
        <f>IF(ISNUMBER(J2),J2,0)</f>
        <v>0.9526881199526246</v>
      </c>
      <c r="L2" t="s">
        <v>286</v>
      </c>
      <c r="M2">
        <f>M5+M6</f>
        <v>2296.4902239232106</v>
      </c>
      <c r="O2">
        <f>VLOOKUP($A2,'National Results (gha) '!$A$15:$P$181,13,FALSE)*$D2</f>
        <v>0.7764579144546416</v>
      </c>
      <c r="P2">
        <f>IF(ISNUMBER(O2),O2,0)</f>
        <v>0.7764579144546416</v>
      </c>
      <c r="Q2" t="s">
        <v>286</v>
      </c>
      <c r="R2">
        <f>R5+R6</f>
        <v>941.2309878984554</v>
      </c>
      <c r="T2">
        <f>VLOOKUP($A2,'National Results (gha) '!$A$15:$P$181,14,FALSE)*$D2</f>
        <v>0.22212860375819612</v>
      </c>
      <c r="U2">
        <f>IF(ISNUMBER(T2),T2,0)</f>
        <v>0.22212860375819612</v>
      </c>
      <c r="V2" t="s">
        <v>286</v>
      </c>
      <c r="W2">
        <f>W5+W6</f>
        <v>3215.5354998407965</v>
      </c>
      <c r="Y2">
        <f>VLOOKUP($A2,'National Results (gha) '!$A$15:$P$181,15,FALSE)*$D2</f>
        <v>0.05658601313288294</v>
      </c>
      <c r="Z2">
        <f>IF(ISNUMBER(Y2),Y2,0)</f>
        <v>0.05658601313288294</v>
      </c>
      <c r="AA2" t="s">
        <v>286</v>
      </c>
      <c r="AB2">
        <f>AB5+AB6</f>
        <v>529.6276237445283</v>
      </c>
    </row>
    <row r="3" spans="1:28" ht="12.75">
      <c r="A3" t="s">
        <v>162</v>
      </c>
      <c r="B3" t="s">
        <v>186</v>
      </c>
      <c r="C3">
        <f>VLOOKUP(A3,'National Results (gha) '!$A$15:$B$181,2,FALSE)</f>
        <v>26.29</v>
      </c>
      <c r="D3">
        <f aca="true" t="shared" si="0" ref="D3:D66">IF(ISNUMBER(C3),C3,0)</f>
        <v>26.29</v>
      </c>
      <c r="E3">
        <f>VLOOKUP($A3,'National Results (gha) '!$A$15:$P$181,11,FALSE)*$D3</f>
        <v>14.322440952200084</v>
      </c>
      <c r="F3">
        <f aca="true" t="shared" si="1" ref="F3:F66">IF(ISNUMBER(E3),E3,0)</f>
        <v>14.322440952200084</v>
      </c>
      <c r="G3" t="s">
        <v>185</v>
      </c>
      <c r="H3">
        <f>SUMIF($B$2:$B$240,"=HI",F2:F240)</f>
        <v>3137.926728742366</v>
      </c>
      <c r="J3">
        <f>VLOOKUP($A3,'National Results (gha) '!$A$15:$P$181,12,FALSE)*$D3</f>
        <v>7.074319252816047</v>
      </c>
      <c r="K3">
        <f aca="true" t="shared" si="2" ref="K3:K66">IF(ISNUMBER(J3),J3,0)</f>
        <v>7.074319252816047</v>
      </c>
      <c r="L3" t="s">
        <v>185</v>
      </c>
      <c r="M3">
        <f>SUMIF($B$2:$B$240,"=HI",K2:K240)</f>
        <v>1019.152035062808</v>
      </c>
      <c r="O3">
        <f>VLOOKUP($A3,'National Results (gha) '!$A$15:$P$181,13,FALSE)*$D3</f>
        <v>5.943472468088353</v>
      </c>
      <c r="P3">
        <f aca="true" t="shared" si="3" ref="P3:P66">IF(ISNUMBER(O3),O3,0)</f>
        <v>5.943472468088353</v>
      </c>
      <c r="Q3" t="s">
        <v>185</v>
      </c>
      <c r="R3">
        <f>SUMIF($B$2:$B$240,"=HI",P2:P240)</f>
        <v>293.4327515917394</v>
      </c>
      <c r="T3">
        <f>VLOOKUP($A3,'National Results (gha) '!$A$15:$P$181,14,FALSE)*$D3</f>
        <v>0.36041833423441066</v>
      </c>
      <c r="U3">
        <f aca="true" t="shared" si="4" ref="U3:U66">IF(ISNUMBER(T3),T3,0)</f>
        <v>0.36041833423441066</v>
      </c>
      <c r="V3" t="s">
        <v>185</v>
      </c>
      <c r="W3">
        <f>SUMIF($B$2:$B$240,"=HI",U2:U240)</f>
        <v>1222.7965617294733</v>
      </c>
      <c r="Y3">
        <f>VLOOKUP($A3,'National Results (gha) '!$A$15:$P$181,15,FALSE)*$D3</f>
        <v>0</v>
      </c>
      <c r="Z3">
        <f aca="true" t="shared" si="5" ref="Z3:Z66">IF(ISNUMBER(Y3),Y3,0)</f>
        <v>0</v>
      </c>
      <c r="AA3" t="s">
        <v>185</v>
      </c>
      <c r="AB3">
        <f>SUMIF($B$2:$B$240,"=HI",Z2:Z240)</f>
        <v>493.19413981947713</v>
      </c>
    </row>
    <row r="4" spans="1:26" ht="12.75">
      <c r="A4" t="s">
        <v>115</v>
      </c>
      <c r="B4" t="s">
        <v>187</v>
      </c>
      <c r="C4">
        <f>VLOOKUP(A4,'National Results (gha) '!$A$15:$B$181,2,FALSE)</f>
        <v>3.132</v>
      </c>
      <c r="D4">
        <f t="shared" si="0"/>
        <v>3.132</v>
      </c>
      <c r="E4">
        <f>VLOOKUP($A4,'National Results (gha) '!$A$15:$P$181,11,FALSE)*$D4</f>
        <v>2.735904577194493</v>
      </c>
      <c r="F4">
        <f t="shared" si="1"/>
        <v>2.735904577194493</v>
      </c>
      <c r="J4">
        <f>VLOOKUP($A4,'National Results (gha) '!$A$15:$P$181,12,FALSE)*$D4</f>
        <v>1.2915250511408103</v>
      </c>
      <c r="K4">
        <f t="shared" si="2"/>
        <v>1.2915250511408103</v>
      </c>
      <c r="O4">
        <f>VLOOKUP($A4,'National Results (gha) '!$A$15:$P$181,13,FALSE)*$D4</f>
        <v>0.35174523715448336</v>
      </c>
      <c r="P4">
        <f t="shared" si="3"/>
        <v>0.35174523715448336</v>
      </c>
      <c r="T4">
        <f>VLOOKUP($A4,'National Results (gha) '!$A$15:$P$181,14,FALSE)*$D4</f>
        <v>0.6347440063479836</v>
      </c>
      <c r="U4">
        <f t="shared" si="4"/>
        <v>0.6347440063479836</v>
      </c>
      <c r="Y4">
        <f>VLOOKUP($A4,'National Results (gha) '!$A$15:$P$181,15,FALSE)*$D4</f>
        <v>0.267103537532407</v>
      </c>
      <c r="Z4">
        <f t="shared" si="5"/>
        <v>0.267103537532407</v>
      </c>
    </row>
    <row r="5" spans="1:28" ht="12.75">
      <c r="A5" t="s">
        <v>21</v>
      </c>
      <c r="B5" t="s">
        <v>187</v>
      </c>
      <c r="C5">
        <f>VLOOKUP(A5,'National Results (gha) '!$A$15:$B$181,2,FALSE)</f>
        <v>33.858</v>
      </c>
      <c r="D5">
        <f t="shared" si="0"/>
        <v>33.858</v>
      </c>
      <c r="E5">
        <f>VLOOKUP($A5,'National Results (gha) '!$A$15:$P$181,11,FALSE)*$D5</f>
        <v>19.929563679945097</v>
      </c>
      <c r="F5">
        <f t="shared" si="1"/>
        <v>19.929563679945097</v>
      </c>
      <c r="G5" t="s">
        <v>187</v>
      </c>
      <c r="H5">
        <f>SUMIF($B$2:$B$240,"=LM",F2:F240)</f>
        <v>3568.211771544309</v>
      </c>
      <c r="J5">
        <f>VLOOKUP($A5,'National Results (gha) '!$A$15:$P$181,12,FALSE)*$D5</f>
        <v>6.790441267636877</v>
      </c>
      <c r="K5">
        <f t="shared" si="2"/>
        <v>6.790441267636877</v>
      </c>
      <c r="L5" t="s">
        <v>187</v>
      </c>
      <c r="M5">
        <f>SUMIF($B$2:$B$240,"=LM",K2:K240)</f>
        <v>1570.7814196100835</v>
      </c>
      <c r="O5">
        <f>VLOOKUP($A5,'National Results (gha) '!$A$15:$P$181,13,FALSE)*$D5</f>
        <v>10.680112834442902</v>
      </c>
      <c r="P5">
        <f t="shared" si="3"/>
        <v>10.680112834442902</v>
      </c>
      <c r="Q5" t="s">
        <v>187</v>
      </c>
      <c r="R5">
        <f>SUMIF($B$2:$B$240,"=LM",P2:P240)</f>
        <v>447.84785461205365</v>
      </c>
      <c r="T5">
        <f>VLOOKUP($A5,'National Results (gha) '!$A$15:$P$181,14,FALSE)*$D5</f>
        <v>1.2991564337348</v>
      </c>
      <c r="U5">
        <f t="shared" si="4"/>
        <v>1.2991564337348</v>
      </c>
      <c r="V5" t="s">
        <v>187</v>
      </c>
      <c r="W5">
        <f>SUMIF($B$2:$B$240,"=LM",U2:U240)</f>
        <v>986.514955566448</v>
      </c>
      <c r="Y5">
        <f>VLOOKUP($A5,'National Results (gha) '!$A$15:$P$181,15,FALSE)*$D5</f>
        <v>0.319955935296601</v>
      </c>
      <c r="Z5">
        <f t="shared" si="5"/>
        <v>0.319955935296601</v>
      </c>
      <c r="AA5" t="s">
        <v>187</v>
      </c>
      <c r="AB5">
        <f>SUMIF($B$2:$B$240,"=LM",Z2:Z240)</f>
        <v>306.61105699271724</v>
      </c>
    </row>
    <row r="6" spans="1:28" ht="12.75">
      <c r="A6" t="s">
        <v>189</v>
      </c>
      <c r="B6" t="s">
        <v>188</v>
      </c>
      <c r="C6" t="e">
        <f>VLOOKUP(A6,'National Results (gha) '!$A$15:$B$181,2,FALSE)</f>
        <v>#N/A</v>
      </c>
      <c r="D6">
        <f t="shared" si="0"/>
        <v>0</v>
      </c>
      <c r="E6" t="e">
        <f>VLOOKUP($A6,'National Results (gha) '!$A$15:$P$181,11,FALSE)*$D6</f>
        <v>#N/A</v>
      </c>
      <c r="F6">
        <f t="shared" si="1"/>
        <v>0</v>
      </c>
      <c r="G6" t="s">
        <v>188</v>
      </c>
      <c r="H6">
        <f>SUMIF($B$2:$B$240,"=UM",F2:F240)</f>
        <v>3729.6952358476847</v>
      </c>
      <c r="J6" t="e">
        <f>VLOOKUP($A6,'National Results (gha) '!$A$15:$P$181,12,FALSE)*$D6</f>
        <v>#N/A</v>
      </c>
      <c r="K6">
        <f t="shared" si="2"/>
        <v>0</v>
      </c>
      <c r="L6" t="s">
        <v>188</v>
      </c>
      <c r="M6">
        <f>SUMIF($B$2:$B$240,"=UM",K2:K240)</f>
        <v>725.7088043131271</v>
      </c>
      <c r="O6" t="e">
        <f>VLOOKUP($A6,'National Results (gha) '!$A$15:$P$181,13,FALSE)*$D6</f>
        <v>#N/A</v>
      </c>
      <c r="P6">
        <f t="shared" si="3"/>
        <v>0</v>
      </c>
      <c r="Q6" t="s">
        <v>188</v>
      </c>
      <c r="R6">
        <f>SUMIF($B$2:$B$240,"=UM",P2:P240)</f>
        <v>493.38313328640174</v>
      </c>
      <c r="T6" t="e">
        <f>VLOOKUP($A6,'National Results (gha) '!$A$15:$P$181,14,FALSE)*$D6</f>
        <v>#N/A</v>
      </c>
      <c r="U6">
        <f t="shared" si="4"/>
        <v>0</v>
      </c>
      <c r="V6" t="s">
        <v>188</v>
      </c>
      <c r="W6">
        <f>SUMIF($B$2:$B$240,"=UM",U2:U240)</f>
        <v>2229.0205442743486</v>
      </c>
      <c r="Y6" t="e">
        <f>VLOOKUP($A6,'National Results (gha) '!$A$15:$P$181,15,FALSE)*$D6</f>
        <v>#N/A</v>
      </c>
      <c r="Z6">
        <f t="shared" si="5"/>
        <v>0</v>
      </c>
      <c r="AA6" t="s">
        <v>188</v>
      </c>
      <c r="AB6">
        <f>SUMIF($B$2:$B$240,"=UM",Z2:Z240)</f>
        <v>223.016566751811</v>
      </c>
    </row>
    <row r="7" spans="1:26" ht="12.75">
      <c r="A7" t="s">
        <v>190</v>
      </c>
      <c r="B7" t="s">
        <v>185</v>
      </c>
      <c r="C7" t="e">
        <f>VLOOKUP(A7,'National Results (gha) '!$A$15:$B$181,2,FALSE)</f>
        <v>#N/A</v>
      </c>
      <c r="D7">
        <f t="shared" si="0"/>
        <v>0</v>
      </c>
      <c r="E7" t="e">
        <f>VLOOKUP($A7,'National Results (gha) '!$A$15:$P$181,11,FALSE)*$D7</f>
        <v>#N/A</v>
      </c>
      <c r="F7">
        <f t="shared" si="1"/>
        <v>0</v>
      </c>
      <c r="J7" t="e">
        <f>VLOOKUP($A7,'National Results (gha) '!$A$15:$P$181,12,FALSE)*$D7</f>
        <v>#N/A</v>
      </c>
      <c r="K7">
        <f t="shared" si="2"/>
        <v>0</v>
      </c>
      <c r="O7" t="e">
        <f>VLOOKUP($A7,'National Results (gha) '!$A$15:$P$181,13,FALSE)*$D7</f>
        <v>#N/A</v>
      </c>
      <c r="P7">
        <f t="shared" si="3"/>
        <v>0</v>
      </c>
      <c r="T7" t="e">
        <f>VLOOKUP($A7,'National Results (gha) '!$A$15:$P$181,14,FALSE)*$D7</f>
        <v>#N/A</v>
      </c>
      <c r="U7">
        <f t="shared" si="4"/>
        <v>0</v>
      </c>
      <c r="Y7" t="e">
        <f>VLOOKUP($A7,'National Results (gha) '!$A$15:$P$181,15,FALSE)*$D7</f>
        <v>#N/A</v>
      </c>
      <c r="Z7">
        <f t="shared" si="5"/>
        <v>0</v>
      </c>
    </row>
    <row r="8" spans="1:28" ht="12.75">
      <c r="A8" t="s">
        <v>22</v>
      </c>
      <c r="B8" t="s">
        <v>187</v>
      </c>
      <c r="C8">
        <f>VLOOKUP(A8,'National Results (gha) '!$A$15:$B$181,2,FALSE)</f>
        <v>17.555</v>
      </c>
      <c r="D8">
        <f t="shared" si="0"/>
        <v>17.555</v>
      </c>
      <c r="E8">
        <f>VLOOKUP($A8,'National Results (gha) '!$A$15:$P$181,11,FALSE)*$D8</f>
        <v>52.67978056425868</v>
      </c>
      <c r="F8">
        <f t="shared" si="1"/>
        <v>52.67978056425868</v>
      </c>
      <c r="G8" t="s">
        <v>298</v>
      </c>
      <c r="H8" s="41">
        <v>1046.385</v>
      </c>
      <c r="J8">
        <f>VLOOKUP($A8,'National Results (gha) '!$A$15:$P$181,12,FALSE)*$D8</f>
        <v>4.188972399684406</v>
      </c>
      <c r="K8">
        <f t="shared" si="2"/>
        <v>4.188972399684406</v>
      </c>
      <c r="L8" t="s">
        <v>298</v>
      </c>
      <c r="M8" s="41">
        <v>1046.385</v>
      </c>
      <c r="O8">
        <f>VLOOKUP($A8,'National Results (gha) '!$A$15:$P$181,13,FALSE)*$D8</f>
        <v>29.931060226934772</v>
      </c>
      <c r="P8">
        <f t="shared" si="3"/>
        <v>29.931060226934772</v>
      </c>
      <c r="Q8" t="s">
        <v>298</v>
      </c>
      <c r="R8" s="41">
        <v>1046.385</v>
      </c>
      <c r="T8">
        <f>VLOOKUP($A8,'National Results (gha) '!$A$15:$P$181,14,FALSE)*$D8</f>
        <v>13.126275150391093</v>
      </c>
      <c r="U8">
        <f t="shared" si="4"/>
        <v>13.126275150391093</v>
      </c>
      <c r="V8" t="s">
        <v>298</v>
      </c>
      <c r="W8" s="41">
        <v>1046.385</v>
      </c>
      <c r="Y8">
        <f>VLOOKUP($A8,'National Results (gha) '!$A$15:$P$181,15,FALSE)*$D8</f>
        <v>4.557020743077118</v>
      </c>
      <c r="Z8">
        <f t="shared" si="5"/>
        <v>4.557020743077118</v>
      </c>
      <c r="AA8" t="s">
        <v>298</v>
      </c>
      <c r="AB8" s="41">
        <v>1046.385</v>
      </c>
    </row>
    <row r="9" spans="1:28" ht="12.75">
      <c r="A9" t="s">
        <v>191</v>
      </c>
      <c r="B9" t="s">
        <v>185</v>
      </c>
      <c r="C9" t="e">
        <f>VLOOKUP(A9,'National Results (gha) '!$A$15:$B$181,2,FALSE)</f>
        <v>#N/A</v>
      </c>
      <c r="D9">
        <f t="shared" si="0"/>
        <v>0</v>
      </c>
      <c r="E9" t="e">
        <f>VLOOKUP($A9,'National Results (gha) '!$A$15:$P$181,11,FALSE)*$D9</f>
        <v>#N/A</v>
      </c>
      <c r="F9">
        <f t="shared" si="1"/>
        <v>0</v>
      </c>
      <c r="G9" t="s">
        <v>299</v>
      </c>
      <c r="H9" s="49">
        <v>4075.2660000000005</v>
      </c>
      <c r="J9" t="e">
        <f>VLOOKUP($A9,'National Results (gha) '!$A$15:$P$181,12,FALSE)*$D9</f>
        <v>#N/A</v>
      </c>
      <c r="K9">
        <f t="shared" si="2"/>
        <v>0</v>
      </c>
      <c r="L9" t="s">
        <v>299</v>
      </c>
      <c r="M9" s="49">
        <v>4075.2660000000005</v>
      </c>
      <c r="O9" t="e">
        <f>VLOOKUP($A9,'National Results (gha) '!$A$15:$P$181,13,FALSE)*$D9</f>
        <v>#N/A</v>
      </c>
      <c r="P9">
        <f t="shared" si="3"/>
        <v>0</v>
      </c>
      <c r="Q9" t="s">
        <v>299</v>
      </c>
      <c r="R9" s="49">
        <v>4075.2660000000005</v>
      </c>
      <c r="T9" t="e">
        <f>VLOOKUP($A9,'National Results (gha) '!$A$15:$P$181,14,FALSE)*$D9</f>
        <v>#N/A</v>
      </c>
      <c r="U9">
        <f t="shared" si="4"/>
        <v>0</v>
      </c>
      <c r="V9" t="s">
        <v>299</v>
      </c>
      <c r="W9" s="49">
        <v>4075.2660000000005</v>
      </c>
      <c r="Y9" t="e">
        <f>VLOOKUP($A9,'National Results (gha) '!$A$15:$P$181,15,FALSE)*$D9</f>
        <v>#N/A</v>
      </c>
      <c r="Z9">
        <f t="shared" si="5"/>
        <v>0</v>
      </c>
      <c r="AA9" t="s">
        <v>299</v>
      </c>
      <c r="AB9" s="49">
        <v>4075.2660000000005</v>
      </c>
    </row>
    <row r="10" spans="1:28" ht="12.75">
      <c r="A10" t="s">
        <v>79</v>
      </c>
      <c r="B10" t="s">
        <v>188</v>
      </c>
      <c r="C10">
        <f>VLOOKUP(A10,'National Results (gha) '!$A$15:$B$181,2,FALSE)</f>
        <v>39.49</v>
      </c>
      <c r="D10">
        <f t="shared" si="0"/>
        <v>39.49</v>
      </c>
      <c r="E10">
        <f>VLOOKUP($A10,'National Results (gha) '!$A$15:$P$181,11,FALSE)*$D10</f>
        <v>296.03687037004516</v>
      </c>
      <c r="F10">
        <f t="shared" si="1"/>
        <v>296.03687037004516</v>
      </c>
      <c r="G10" t="s">
        <v>300</v>
      </c>
      <c r="H10" s="47">
        <v>1025.5910000000001</v>
      </c>
      <c r="J10">
        <f>VLOOKUP($A10,'National Results (gha) '!$A$15:$P$181,12,FALSE)*$D10</f>
        <v>124.49266813497402</v>
      </c>
      <c r="K10">
        <f t="shared" si="2"/>
        <v>124.49266813497402</v>
      </c>
      <c r="L10" t="s">
        <v>300</v>
      </c>
      <c r="M10" s="47">
        <v>1025.5910000000001</v>
      </c>
      <c r="O10">
        <f>VLOOKUP($A10,'National Results (gha) '!$A$15:$P$181,13,FALSE)*$D10</f>
        <v>68.45856314198312</v>
      </c>
      <c r="P10">
        <f t="shared" si="3"/>
        <v>68.45856314198312</v>
      </c>
      <c r="Q10" t="s">
        <v>300</v>
      </c>
      <c r="R10" s="47">
        <v>1025.5910000000001</v>
      </c>
      <c r="T10">
        <f>VLOOKUP($A10,'National Results (gha) '!$A$15:$P$181,14,FALSE)*$D10</f>
        <v>31.015659242919387</v>
      </c>
      <c r="U10">
        <f t="shared" si="4"/>
        <v>31.015659242919387</v>
      </c>
      <c r="V10" t="s">
        <v>300</v>
      </c>
      <c r="W10" s="47">
        <v>1025.5910000000001</v>
      </c>
      <c r="Y10">
        <f>VLOOKUP($A10,'National Results (gha) '!$A$15:$P$181,15,FALSE)*$D10</f>
        <v>67.09550685052572</v>
      </c>
      <c r="Z10">
        <f t="shared" si="5"/>
        <v>67.09550685052572</v>
      </c>
      <c r="AA10" t="s">
        <v>300</v>
      </c>
      <c r="AB10" s="47">
        <v>1025.5910000000001</v>
      </c>
    </row>
    <row r="11" spans="1:26" ht="12.75">
      <c r="A11" t="s">
        <v>163</v>
      </c>
      <c r="B11" t="s">
        <v>185</v>
      </c>
      <c r="C11">
        <f>VLOOKUP(A11,'National Results (gha) '!$A$15:$B$181,2,FALSE)</f>
        <v>20.854</v>
      </c>
      <c r="D11">
        <f t="shared" si="0"/>
        <v>20.854</v>
      </c>
      <c r="E11">
        <f>VLOOKUP($A11,'National Results (gha) '!$A$15:$P$181,11,FALSE)*$D11</f>
        <v>306.8079010368726</v>
      </c>
      <c r="F11">
        <f t="shared" si="1"/>
        <v>306.8079010368726</v>
      </c>
      <c r="J11">
        <f>VLOOKUP($A11,'National Results (gha) '!$A$15:$P$181,12,FALSE)*$D11</f>
        <v>36.2751095578769</v>
      </c>
      <c r="K11">
        <f t="shared" si="2"/>
        <v>36.2751095578769</v>
      </c>
      <c r="O11">
        <f>VLOOKUP($A11,'National Results (gha) '!$A$15:$P$181,13,FALSE)*$D11</f>
        <v>135.38666431527713</v>
      </c>
      <c r="P11">
        <f t="shared" si="3"/>
        <v>135.38666431527713</v>
      </c>
      <c r="T11">
        <f>VLOOKUP($A11,'National Results (gha) '!$A$15:$P$181,14,FALSE)*$D11</f>
        <v>55.292364805244816</v>
      </c>
      <c r="U11">
        <f t="shared" si="4"/>
        <v>55.292364805244816</v>
      </c>
      <c r="Y11">
        <f>VLOOKUP($A11,'National Results (gha) '!$A$15:$P$181,15,FALSE)*$D11</f>
        <v>79.40341351064943</v>
      </c>
      <c r="Z11">
        <f t="shared" si="5"/>
        <v>79.40341351064943</v>
      </c>
    </row>
    <row r="12" spans="1:28" ht="12.75">
      <c r="A12" t="s">
        <v>96</v>
      </c>
      <c r="B12" t="s">
        <v>185</v>
      </c>
      <c r="C12">
        <f>VLOOKUP(A12,'National Results (gha) '!$A$15:$B$181,2,FALSE)</f>
        <v>8.307</v>
      </c>
      <c r="D12">
        <f t="shared" si="0"/>
        <v>8.307</v>
      </c>
      <c r="E12">
        <f>VLOOKUP($A12,'National Results (gha) '!$A$15:$P$181,11,FALSE)*$D12</f>
        <v>27.53454929342388</v>
      </c>
      <c r="F12">
        <f t="shared" si="1"/>
        <v>27.53454929342388</v>
      </c>
      <c r="G12" t="s">
        <v>186</v>
      </c>
      <c r="H12" s="73">
        <f>H1/H8</f>
        <v>1.3130023225955878</v>
      </c>
      <c r="J12">
        <f>VLOOKUP($A12,'National Results (gha) '!$A$15:$P$181,12,FALSE)*$D12</f>
        <v>6.9287968993261</v>
      </c>
      <c r="K12">
        <f t="shared" si="2"/>
        <v>6.9287968993261</v>
      </c>
      <c r="L12" t="s">
        <v>186</v>
      </c>
      <c r="M12" s="73">
        <f>M1/M8</f>
        <v>0.5372674374551623</v>
      </c>
      <c r="O12">
        <f>VLOOKUP($A12,'National Results (gha) '!$A$15:$P$181,13,FALSE)*$D12</f>
        <v>1.2649937657762569</v>
      </c>
      <c r="P12">
        <f t="shared" si="3"/>
        <v>1.2649937657762569</v>
      </c>
      <c r="Q12" t="s">
        <v>186</v>
      </c>
      <c r="R12" s="73">
        <f>R1/R8</f>
        <v>0.2570864494393065</v>
      </c>
      <c r="T12">
        <f>VLOOKUP($A12,'National Results (gha) '!$A$15:$P$181,14,FALSE)*$D12</f>
        <v>17.13114287906298</v>
      </c>
      <c r="U12">
        <f t="shared" si="4"/>
        <v>17.13114287906298</v>
      </c>
      <c r="V12" t="s">
        <v>186</v>
      </c>
      <c r="W12" s="73">
        <f>W1/W8</f>
        <v>0.3465190276440506</v>
      </c>
      <c r="Y12">
        <f>VLOOKUP($A12,'National Results (gha) '!$A$15:$P$181,15,FALSE)*$D12</f>
        <v>0.024986031772961204</v>
      </c>
      <c r="Z12">
        <f t="shared" si="5"/>
        <v>0.024986031772961204</v>
      </c>
      <c r="AA12" t="s">
        <v>186</v>
      </c>
      <c r="AB12" s="73">
        <f>AB1/AB8</f>
        <v>0.09183729765133924</v>
      </c>
    </row>
    <row r="13" spans="1:28" ht="12.75">
      <c r="A13" t="s">
        <v>192</v>
      </c>
      <c r="B13" t="s">
        <v>185</v>
      </c>
      <c r="C13" t="e">
        <f>VLOOKUP(A13,'National Results (gha) '!$A$15:$B$181,2,FALSE)</f>
        <v>#N/A</v>
      </c>
      <c r="D13">
        <f t="shared" si="0"/>
        <v>0</v>
      </c>
      <c r="E13" t="e">
        <f>VLOOKUP($A13,'National Results (gha) '!$A$15:$P$181,11,FALSE)*$D13</f>
        <v>#N/A</v>
      </c>
      <c r="F13">
        <f t="shared" si="1"/>
        <v>0</v>
      </c>
      <c r="G13" t="s">
        <v>286</v>
      </c>
      <c r="H13" s="73">
        <f>H2/H9</f>
        <v>1.7907805300051562</v>
      </c>
      <c r="J13" t="e">
        <f>VLOOKUP($A13,'National Results (gha) '!$A$15:$P$181,12,FALSE)*$D13</f>
        <v>#N/A</v>
      </c>
      <c r="K13">
        <f t="shared" si="2"/>
        <v>0</v>
      </c>
      <c r="L13" t="s">
        <v>286</v>
      </c>
      <c r="M13" s="73">
        <f>M2/M9</f>
        <v>0.5635190988571569</v>
      </c>
      <c r="O13" t="e">
        <f>VLOOKUP($A13,'National Results (gha) '!$A$15:$P$181,13,FALSE)*$D13</f>
        <v>#N/A</v>
      </c>
      <c r="P13">
        <f t="shared" si="3"/>
        <v>0</v>
      </c>
      <c r="Q13" t="s">
        <v>286</v>
      </c>
      <c r="R13" s="73">
        <f>R2/R9</f>
        <v>0.2309618532626963</v>
      </c>
      <c r="T13" t="e">
        <f>VLOOKUP($A13,'National Results (gha) '!$A$15:$P$181,14,FALSE)*$D13</f>
        <v>#N/A</v>
      </c>
      <c r="U13">
        <f t="shared" si="4"/>
        <v>0</v>
      </c>
      <c r="V13" t="s">
        <v>286</v>
      </c>
      <c r="W13" s="73">
        <f>W2/W9</f>
        <v>0.7890369609838465</v>
      </c>
      <c r="Y13" t="e">
        <f>VLOOKUP($A13,'National Results (gha) '!$A$15:$P$181,15,FALSE)*$D13</f>
        <v>#N/A</v>
      </c>
      <c r="Z13">
        <f t="shared" si="5"/>
        <v>0</v>
      </c>
      <c r="AA13" t="s">
        <v>286</v>
      </c>
      <c r="AB13" s="73">
        <f>AB2/AB9</f>
        <v>0.12996148564155768</v>
      </c>
    </row>
    <row r="14" spans="1:28" ht="12.75">
      <c r="A14" t="s">
        <v>193</v>
      </c>
      <c r="B14" t="s">
        <v>185</v>
      </c>
      <c r="C14" t="e">
        <f>VLOOKUP(A14,'National Results (gha) '!$A$15:$B$181,2,FALSE)</f>
        <v>#N/A</v>
      </c>
      <c r="D14">
        <f t="shared" si="0"/>
        <v>0</v>
      </c>
      <c r="E14" t="e">
        <f>VLOOKUP($A14,'National Results (gha) '!$A$15:$P$181,11,FALSE)*$D14</f>
        <v>#N/A</v>
      </c>
      <c r="F14">
        <f t="shared" si="1"/>
        <v>0</v>
      </c>
      <c r="G14" t="s">
        <v>185</v>
      </c>
      <c r="H14" s="73">
        <f>H3/H10</f>
        <v>3.0596277938694523</v>
      </c>
      <c r="J14" t="e">
        <f>VLOOKUP($A14,'National Results (gha) '!$A$15:$P$181,12,FALSE)*$D14</f>
        <v>#N/A</v>
      </c>
      <c r="K14">
        <f t="shared" si="2"/>
        <v>0</v>
      </c>
      <c r="L14" t="s">
        <v>185</v>
      </c>
      <c r="M14" s="73">
        <f>M3/M10</f>
        <v>0.9937217029622997</v>
      </c>
      <c r="O14" t="e">
        <f>VLOOKUP($A14,'National Results (gha) '!$A$15:$P$181,13,FALSE)*$D14</f>
        <v>#N/A</v>
      </c>
      <c r="P14">
        <f t="shared" si="3"/>
        <v>0</v>
      </c>
      <c r="Q14" t="s">
        <v>185</v>
      </c>
      <c r="R14" s="73">
        <f>R3/R10</f>
        <v>0.2861108878605013</v>
      </c>
      <c r="T14" t="e">
        <f>VLOOKUP($A14,'National Results (gha) '!$A$15:$P$181,14,FALSE)*$D14</f>
        <v>#N/A</v>
      </c>
      <c r="U14">
        <f t="shared" si="4"/>
        <v>0</v>
      </c>
      <c r="V14" t="s">
        <v>185</v>
      </c>
      <c r="W14" s="73">
        <f>W3/W10</f>
        <v>1.1922848013774234</v>
      </c>
      <c r="Y14" t="e">
        <f>VLOOKUP($A14,'National Results (gha) '!$A$15:$P$181,15,FALSE)*$D14</f>
        <v>#N/A</v>
      </c>
      <c r="Z14">
        <f t="shared" si="5"/>
        <v>0</v>
      </c>
      <c r="AA14" t="s">
        <v>185</v>
      </c>
      <c r="AB14" s="73">
        <f>AB3/AB10</f>
        <v>0.4808877416235878</v>
      </c>
    </row>
    <row r="15" spans="1:26" ht="12.75">
      <c r="A15" t="s">
        <v>194</v>
      </c>
      <c r="B15" t="s">
        <v>185</v>
      </c>
      <c r="C15" t="e">
        <f>VLOOKUP(A15,'National Results (gha) '!$A$15:$B$181,2,FALSE)</f>
        <v>#N/A</v>
      </c>
      <c r="D15">
        <f t="shared" si="0"/>
        <v>0</v>
      </c>
      <c r="E15" t="e">
        <f>VLOOKUP($A15,'National Results (gha) '!$A$15:$P$181,11,FALSE)*$D15</f>
        <v>#N/A</v>
      </c>
      <c r="F15">
        <f t="shared" si="1"/>
        <v>0</v>
      </c>
      <c r="J15" t="e">
        <f>VLOOKUP($A15,'National Results (gha) '!$A$15:$P$181,12,FALSE)*$D15</f>
        <v>#N/A</v>
      </c>
      <c r="K15">
        <f t="shared" si="2"/>
        <v>0</v>
      </c>
      <c r="O15" t="e">
        <f>VLOOKUP($A15,'National Results (gha) '!$A$15:$P$181,13,FALSE)*$D15</f>
        <v>#N/A</v>
      </c>
      <c r="P15">
        <f t="shared" si="3"/>
        <v>0</v>
      </c>
      <c r="T15" t="e">
        <f>VLOOKUP($A15,'National Results (gha) '!$A$15:$P$181,14,FALSE)*$D15</f>
        <v>#N/A</v>
      </c>
      <c r="U15">
        <f t="shared" si="4"/>
        <v>0</v>
      </c>
      <c r="Y15" t="e">
        <f>VLOOKUP($A15,'National Results (gha) '!$A$15:$P$181,15,FALSE)*$D15</f>
        <v>#N/A</v>
      </c>
      <c r="Z15">
        <f t="shared" si="5"/>
        <v>0</v>
      </c>
    </row>
    <row r="16" spans="1:26" ht="12.75">
      <c r="A16" t="s">
        <v>266</v>
      </c>
      <c r="B16" t="s">
        <v>186</v>
      </c>
      <c r="C16">
        <f>VLOOKUP(A16,'National Results (gha) '!$A$15:$B$181,2,FALSE)</f>
        <v>157.753</v>
      </c>
      <c r="D16">
        <f t="shared" si="0"/>
        <v>157.753</v>
      </c>
      <c r="E16">
        <f>VLOOKUP($A16,'National Results (gha) '!$A$15:$P$181,11,FALSE)*$D16</f>
        <v>59.2144603138565</v>
      </c>
      <c r="F16">
        <f t="shared" si="1"/>
        <v>59.2144603138565</v>
      </c>
      <c r="J16">
        <f>VLOOKUP($A16,'National Results (gha) '!$A$15:$P$181,12,FALSE)*$D16</f>
        <v>39.32986791669973</v>
      </c>
      <c r="K16">
        <f t="shared" si="2"/>
        <v>39.32986791669973</v>
      </c>
      <c r="O16">
        <f>VLOOKUP($A16,'National Results (gha) '!$A$15:$P$181,13,FALSE)*$D16</f>
        <v>0.5231146179778132</v>
      </c>
      <c r="P16">
        <f t="shared" si="3"/>
        <v>0.5231146179778132</v>
      </c>
      <c r="T16">
        <f>VLOOKUP($A16,'National Results (gha) '!$A$15:$P$181,14,FALSE)*$D16</f>
        <v>0.3827861226657719</v>
      </c>
      <c r="U16">
        <f t="shared" si="4"/>
        <v>0.3827861226657719</v>
      </c>
      <c r="Y16">
        <f>VLOOKUP($A16,'National Results (gha) '!$A$15:$P$181,15,FALSE)*$D16</f>
        <v>8.421374618994442</v>
      </c>
      <c r="Z16">
        <f t="shared" si="5"/>
        <v>8.421374618994442</v>
      </c>
    </row>
    <row r="17" spans="1:26" ht="12.75">
      <c r="A17" t="s">
        <v>196</v>
      </c>
      <c r="B17" t="s">
        <v>185</v>
      </c>
      <c r="C17" t="e">
        <f>VLOOKUP(A17,'National Results (gha) '!$A$15:$B$181,2,FALSE)</f>
        <v>#N/A</v>
      </c>
      <c r="D17">
        <f t="shared" si="0"/>
        <v>0</v>
      </c>
      <c r="E17" t="e">
        <f>VLOOKUP($A17,'National Results (gha) '!$A$15:$P$181,11,FALSE)*$D17</f>
        <v>#N/A</v>
      </c>
      <c r="F17">
        <f t="shared" si="1"/>
        <v>0</v>
      </c>
      <c r="J17" t="e">
        <f>VLOOKUP($A17,'National Results (gha) '!$A$15:$P$181,12,FALSE)*$D17</f>
        <v>#N/A</v>
      </c>
      <c r="K17">
        <f t="shared" si="2"/>
        <v>0</v>
      </c>
      <c r="O17" t="e">
        <f>VLOOKUP($A17,'National Results (gha) '!$A$15:$P$181,13,FALSE)*$D17</f>
        <v>#N/A</v>
      </c>
      <c r="P17">
        <f t="shared" si="3"/>
        <v>0</v>
      </c>
      <c r="T17" t="e">
        <f>VLOOKUP($A17,'National Results (gha) '!$A$15:$P$181,14,FALSE)*$D17</f>
        <v>#N/A</v>
      </c>
      <c r="U17">
        <f t="shared" si="4"/>
        <v>0</v>
      </c>
      <c r="Y17" t="e">
        <f>VLOOKUP($A17,'National Results (gha) '!$A$15:$P$181,15,FALSE)*$D17</f>
        <v>#N/A</v>
      </c>
      <c r="Z17">
        <f t="shared" si="5"/>
        <v>0</v>
      </c>
    </row>
    <row r="18" spans="1:26" ht="12.75">
      <c r="A18" t="s">
        <v>197</v>
      </c>
      <c r="B18" t="s">
        <v>187</v>
      </c>
      <c r="C18" t="e">
        <f>VLOOKUP(A18,'National Results (gha) '!$A$15:$B$181,2,FALSE)</f>
        <v>#N/A</v>
      </c>
      <c r="D18">
        <f t="shared" si="0"/>
        <v>0</v>
      </c>
      <c r="E18" t="e">
        <f>VLOOKUP($A18,'National Results (gha) '!$A$15:$P$181,11,FALSE)*$D18</f>
        <v>#N/A</v>
      </c>
      <c r="F18">
        <f t="shared" si="1"/>
        <v>0</v>
      </c>
      <c r="J18" t="e">
        <f>VLOOKUP($A18,'National Results (gha) '!$A$15:$P$181,12,FALSE)*$D18</f>
        <v>#N/A</v>
      </c>
      <c r="K18">
        <f t="shared" si="2"/>
        <v>0</v>
      </c>
      <c r="O18" t="e">
        <f>VLOOKUP($A18,'National Results (gha) '!$A$15:$P$181,13,FALSE)*$D18</f>
        <v>#N/A</v>
      </c>
      <c r="P18">
        <f t="shared" si="3"/>
        <v>0</v>
      </c>
      <c r="T18" t="e">
        <f>VLOOKUP($A18,'National Results (gha) '!$A$15:$P$181,14,FALSE)*$D18</f>
        <v>#N/A</v>
      </c>
      <c r="U18">
        <f t="shared" si="4"/>
        <v>0</v>
      </c>
      <c r="Y18" t="e">
        <f>VLOOKUP($A18,'National Results (gha) '!$A$15:$P$181,15,FALSE)*$D18</f>
        <v>#N/A</v>
      </c>
      <c r="Z18">
        <f t="shared" si="5"/>
        <v>0</v>
      </c>
    </row>
    <row r="19" spans="1:26" ht="12.75">
      <c r="A19" t="s">
        <v>80</v>
      </c>
      <c r="B19" t="s">
        <v>187</v>
      </c>
      <c r="C19">
        <f>VLOOKUP(A19,'National Results (gha) '!$A$15:$B$181,2,FALSE)</f>
        <v>9.524</v>
      </c>
      <c r="D19">
        <f t="shared" si="0"/>
        <v>9.524</v>
      </c>
      <c r="E19">
        <f>VLOOKUP($A19,'National Results (gha) '!$A$15:$P$181,11,FALSE)*$D19</f>
        <v>179.38915290969823</v>
      </c>
      <c r="F19">
        <f t="shared" si="1"/>
        <v>179.38915290969823</v>
      </c>
      <c r="J19">
        <f>VLOOKUP($A19,'National Results (gha) '!$A$15:$P$181,12,FALSE)*$D19</f>
        <v>5.775641963382029</v>
      </c>
      <c r="K19">
        <f t="shared" si="2"/>
        <v>5.775641963382029</v>
      </c>
      <c r="O19">
        <f>VLOOKUP($A19,'National Results (gha) '!$A$15:$P$181,13,FALSE)*$D19</f>
        <v>23.16396048798769</v>
      </c>
      <c r="P19">
        <f t="shared" si="3"/>
        <v>23.16396048798769</v>
      </c>
      <c r="T19">
        <f>VLOOKUP($A19,'National Results (gha) '!$A$15:$P$181,14,FALSE)*$D19</f>
        <v>149.27474696973545</v>
      </c>
      <c r="U19">
        <f t="shared" si="4"/>
        <v>149.27474696973545</v>
      </c>
      <c r="Y19">
        <f>VLOOKUP($A19,'National Results (gha) '!$A$15:$P$181,15,FALSE)*$D19</f>
        <v>0.5614508316041866</v>
      </c>
      <c r="Z19">
        <f t="shared" si="5"/>
        <v>0.5614508316041866</v>
      </c>
    </row>
    <row r="20" spans="1:26" ht="12.75">
      <c r="A20" t="s">
        <v>24</v>
      </c>
      <c r="B20" t="s">
        <v>188</v>
      </c>
      <c r="C20">
        <f>VLOOKUP(A20,'National Results (gha) '!$A$15:$B$181,2,FALSE)</f>
        <v>1.892</v>
      </c>
      <c r="D20">
        <f t="shared" si="0"/>
        <v>1.892</v>
      </c>
      <c r="E20">
        <f>VLOOKUP($A20,'National Results (gha) '!$A$15:$P$181,11,FALSE)*$D20</f>
        <v>7.242004992965447</v>
      </c>
      <c r="F20">
        <f t="shared" si="1"/>
        <v>7.242004992965447</v>
      </c>
      <c r="J20">
        <f>VLOOKUP($A20,'National Results (gha) '!$A$15:$P$181,12,FALSE)*$D20</f>
        <v>0.23600501363512888</v>
      </c>
      <c r="K20">
        <f t="shared" si="2"/>
        <v>0.23600501363512888</v>
      </c>
      <c r="O20">
        <f>VLOOKUP($A20,'National Results (gha) '!$A$15:$P$181,13,FALSE)*$D20</f>
        <v>5.052767805080443</v>
      </c>
      <c r="P20">
        <f t="shared" si="3"/>
        <v>5.052767805080443</v>
      </c>
      <c r="T20">
        <f>VLOOKUP($A20,'National Results (gha) '!$A$15:$P$181,14,FALSE)*$D20</f>
        <v>1.305401305862631</v>
      </c>
      <c r="U20">
        <f t="shared" si="4"/>
        <v>1.305401305862631</v>
      </c>
      <c r="Y20">
        <f>VLOOKUP($A20,'National Results (gha) '!$A$15:$P$181,15,FALSE)*$D20</f>
        <v>0.5511624655800277</v>
      </c>
      <c r="Z20">
        <f t="shared" si="5"/>
        <v>0.5511624655800277</v>
      </c>
    </row>
    <row r="21" spans="1:26" ht="12.75">
      <c r="A21" t="s">
        <v>164</v>
      </c>
      <c r="B21" t="s">
        <v>188</v>
      </c>
      <c r="C21">
        <f>VLOOKUP(A21,'National Results (gha) '!$A$15:$B$181,2,FALSE)</f>
        <v>190.12</v>
      </c>
      <c r="D21">
        <f t="shared" si="0"/>
        <v>190.12</v>
      </c>
      <c r="E21">
        <f>VLOOKUP($A21,'National Results (gha) '!$A$15:$P$181,11,FALSE)*$D21</f>
        <v>1707.6649221250523</v>
      </c>
      <c r="F21">
        <f t="shared" si="1"/>
        <v>1707.6649221250523</v>
      </c>
      <c r="J21">
        <f>VLOOKUP($A21,'National Results (gha) '!$A$15:$P$181,12,FALSE)*$D21</f>
        <v>198.62216232197736</v>
      </c>
      <c r="K21">
        <f t="shared" si="2"/>
        <v>198.62216232197736</v>
      </c>
      <c r="O21">
        <f>VLOOKUP($A21,'National Results (gha) '!$A$15:$P$181,13,FALSE)*$D21</f>
        <v>197.62899263926673</v>
      </c>
      <c r="P21">
        <f t="shared" si="3"/>
        <v>197.62899263926673</v>
      </c>
      <c r="T21">
        <f>VLOOKUP($A21,'National Results (gha) '!$A$15:$P$181,14,FALSE)*$D21</f>
        <v>1261.8888211251297</v>
      </c>
      <c r="U21">
        <f t="shared" si="4"/>
        <v>1261.8888211251297</v>
      </c>
      <c r="Y21">
        <f>VLOOKUP($A21,'National Results (gha) '!$A$15:$P$181,15,FALSE)*$D21</f>
        <v>30.672607643391387</v>
      </c>
      <c r="Z21">
        <f t="shared" si="5"/>
        <v>30.672607643391387</v>
      </c>
    </row>
    <row r="22" spans="1:26" ht="12.75">
      <c r="A22" t="s">
        <v>267</v>
      </c>
      <c r="B22" t="s">
        <v>185</v>
      </c>
      <c r="C22" t="e">
        <f>VLOOKUP(A22,'National Results (gha) '!$A$15:$B$181,2,FALSE)</f>
        <v>#N/A</v>
      </c>
      <c r="D22">
        <f t="shared" si="0"/>
        <v>0</v>
      </c>
      <c r="E22" t="e">
        <f>VLOOKUP($A22,'National Results (gha) '!$A$15:$P$181,11,FALSE)*$D22</f>
        <v>#N/A</v>
      </c>
      <c r="F22">
        <f t="shared" si="1"/>
        <v>0</v>
      </c>
      <c r="J22" t="e">
        <f>VLOOKUP($A22,'National Results (gha) '!$A$15:$P$181,12,FALSE)*$D22</f>
        <v>#N/A</v>
      </c>
      <c r="K22">
        <f t="shared" si="2"/>
        <v>0</v>
      </c>
      <c r="O22" t="e">
        <f>VLOOKUP($A22,'National Results (gha) '!$A$15:$P$181,13,FALSE)*$D22</f>
        <v>#N/A</v>
      </c>
      <c r="P22">
        <f t="shared" si="3"/>
        <v>0</v>
      </c>
      <c r="T22" t="e">
        <f>VLOOKUP($A22,'National Results (gha) '!$A$15:$P$181,14,FALSE)*$D22</f>
        <v>#N/A</v>
      </c>
      <c r="U22">
        <f t="shared" si="4"/>
        <v>0</v>
      </c>
      <c r="Y22" t="e">
        <f>VLOOKUP($A22,'National Results (gha) '!$A$15:$P$181,15,FALSE)*$D22</f>
        <v>#N/A</v>
      </c>
      <c r="Z22">
        <f t="shared" si="5"/>
        <v>0</v>
      </c>
    </row>
    <row r="23" spans="1:26" ht="12.75">
      <c r="A23" t="s">
        <v>195</v>
      </c>
      <c r="B23" t="s">
        <v>188</v>
      </c>
      <c r="C23" t="e">
        <f>VLOOKUP(A23,'National Results (gha) '!$A$15:$B$181,2,FALSE)</f>
        <v>#N/A</v>
      </c>
      <c r="D23">
        <f t="shared" si="0"/>
        <v>0</v>
      </c>
      <c r="E23" t="e">
        <f>VLOOKUP($A23,'National Results (gha) '!$A$15:$P$181,11,FALSE)*$D23</f>
        <v>#N/A</v>
      </c>
      <c r="F23">
        <f t="shared" si="1"/>
        <v>0</v>
      </c>
      <c r="J23" t="e">
        <f>VLOOKUP($A23,'National Results (gha) '!$A$15:$P$181,12,FALSE)*$D23</f>
        <v>#N/A</v>
      </c>
      <c r="K23">
        <f t="shared" si="2"/>
        <v>0</v>
      </c>
      <c r="O23" t="e">
        <f>VLOOKUP($A23,'National Results (gha) '!$A$15:$P$181,13,FALSE)*$D23</f>
        <v>#N/A</v>
      </c>
      <c r="P23">
        <f t="shared" si="3"/>
        <v>0</v>
      </c>
      <c r="T23" t="e">
        <f>VLOOKUP($A23,'National Results (gha) '!$A$15:$P$181,14,FALSE)*$D23</f>
        <v>#N/A</v>
      </c>
      <c r="U23">
        <f t="shared" si="4"/>
        <v>0</v>
      </c>
      <c r="Y23" t="e">
        <f>VLOOKUP($A23,'National Results (gha) '!$A$15:$P$181,15,FALSE)*$D23</f>
        <v>#N/A</v>
      </c>
      <c r="Z23">
        <f t="shared" si="5"/>
        <v>0</v>
      </c>
    </row>
    <row r="24" spans="1:26" ht="12.75">
      <c r="A24" t="s">
        <v>198</v>
      </c>
      <c r="C24" t="e">
        <f>VLOOKUP(A24,'National Results (gha) '!$A$15:$B$181,2,FALSE)</f>
        <v>#N/A</v>
      </c>
      <c r="D24">
        <f t="shared" si="0"/>
        <v>0</v>
      </c>
      <c r="E24" t="e">
        <f>VLOOKUP($A24,'National Results (gha) '!$A$15:$P$181,11,FALSE)*$D24</f>
        <v>#N/A</v>
      </c>
      <c r="F24">
        <f t="shared" si="1"/>
        <v>0</v>
      </c>
      <c r="J24" t="e">
        <f>VLOOKUP($A24,'National Results (gha) '!$A$15:$P$181,12,FALSE)*$D24</f>
        <v>#N/A</v>
      </c>
      <c r="K24">
        <f t="shared" si="2"/>
        <v>0</v>
      </c>
      <c r="O24" t="e">
        <f>VLOOKUP($A24,'National Results (gha) '!$A$15:$P$181,13,FALSE)*$D24</f>
        <v>#N/A</v>
      </c>
      <c r="P24">
        <f t="shared" si="3"/>
        <v>0</v>
      </c>
      <c r="T24" t="e">
        <f>VLOOKUP($A24,'National Results (gha) '!$A$15:$P$181,14,FALSE)*$D24</f>
        <v>#N/A</v>
      </c>
      <c r="U24">
        <f t="shared" si="4"/>
        <v>0</v>
      </c>
      <c r="Y24" t="e">
        <f>VLOOKUP($A24,'National Results (gha) '!$A$15:$P$181,15,FALSE)*$D24</f>
        <v>#N/A</v>
      </c>
      <c r="Z24">
        <f t="shared" si="5"/>
        <v>0</v>
      </c>
    </row>
    <row r="25" spans="1:26" ht="12.75">
      <c r="A25" t="s">
        <v>148</v>
      </c>
      <c r="B25" t="s">
        <v>186</v>
      </c>
      <c r="C25" t="e">
        <f>VLOOKUP(A25,'National Results (gha) '!$A$15:$B$181,2,FALSE)</f>
        <v>#N/A</v>
      </c>
      <c r="D25">
        <f t="shared" si="0"/>
        <v>0</v>
      </c>
      <c r="E25" t="e">
        <f>VLOOKUP($A25,'National Results (gha) '!$A$15:$P$181,11,FALSE)*$D25</f>
        <v>#N/A</v>
      </c>
      <c r="F25">
        <f t="shared" si="1"/>
        <v>0</v>
      </c>
      <c r="J25" t="e">
        <f>VLOOKUP($A25,'National Results (gha) '!$A$15:$P$181,12,FALSE)*$D25</f>
        <v>#N/A</v>
      </c>
      <c r="K25">
        <f t="shared" si="2"/>
        <v>0</v>
      </c>
      <c r="O25" t="e">
        <f>VLOOKUP($A25,'National Results (gha) '!$A$15:$P$181,13,FALSE)*$D25</f>
        <v>#N/A</v>
      </c>
      <c r="P25">
        <f t="shared" si="3"/>
        <v>0</v>
      </c>
      <c r="T25" t="e">
        <f>VLOOKUP($A25,'National Results (gha) '!$A$15:$P$181,14,FALSE)*$D25</f>
        <v>#N/A</v>
      </c>
      <c r="U25">
        <f t="shared" si="4"/>
        <v>0</v>
      </c>
      <c r="Y25" t="e">
        <f>VLOOKUP($A25,'National Results (gha) '!$A$15:$P$181,15,FALSE)*$D25</f>
        <v>#N/A</v>
      </c>
      <c r="Z25">
        <f t="shared" si="5"/>
        <v>0</v>
      </c>
    </row>
    <row r="26" spans="1:26" ht="12.75">
      <c r="A26" t="s">
        <v>200</v>
      </c>
      <c r="B26" t="s">
        <v>185</v>
      </c>
      <c r="C26" t="e">
        <f>VLOOKUP(A26,'National Results (gha) '!$A$15:$B$181,2,FALSE)</f>
        <v>#N/A</v>
      </c>
      <c r="D26">
        <f t="shared" si="0"/>
        <v>0</v>
      </c>
      <c r="E26" t="e">
        <f>VLOOKUP($A26,'National Results (gha) '!$A$15:$P$181,11,FALSE)*$D26</f>
        <v>#N/A</v>
      </c>
      <c r="F26">
        <f t="shared" si="1"/>
        <v>0</v>
      </c>
      <c r="J26" t="e">
        <f>VLOOKUP($A26,'National Results (gha) '!$A$15:$P$181,12,FALSE)*$D26</f>
        <v>#N/A</v>
      </c>
      <c r="K26">
        <f t="shared" si="2"/>
        <v>0</v>
      </c>
      <c r="O26" t="e">
        <f>VLOOKUP($A26,'National Results (gha) '!$A$15:$P$181,13,FALSE)*$D26</f>
        <v>#N/A</v>
      </c>
      <c r="P26">
        <f t="shared" si="3"/>
        <v>0</v>
      </c>
      <c r="T26" t="e">
        <f>VLOOKUP($A26,'National Results (gha) '!$A$15:$P$181,14,FALSE)*$D26</f>
        <v>#N/A</v>
      </c>
      <c r="U26">
        <f t="shared" si="4"/>
        <v>0</v>
      </c>
      <c r="Y26" t="e">
        <f>VLOOKUP($A26,'National Results (gha) '!$A$15:$P$181,15,FALSE)*$D26</f>
        <v>#N/A</v>
      </c>
      <c r="Z26">
        <f t="shared" si="5"/>
        <v>0</v>
      </c>
    </row>
    <row r="27" spans="1:26" ht="12.75">
      <c r="A27" t="s">
        <v>97</v>
      </c>
      <c r="B27" t="s">
        <v>188</v>
      </c>
      <c r="C27">
        <f>VLOOKUP(A27,'National Results (gha) '!$A$15:$B$181,2,FALSE)</f>
        <v>7.641</v>
      </c>
      <c r="D27">
        <f t="shared" si="0"/>
        <v>7.641</v>
      </c>
      <c r="E27">
        <f>VLOOKUP($A27,'National Results (gha) '!$A$15:$P$181,11,FALSE)*$D27</f>
        <v>16.263695030838733</v>
      </c>
      <c r="F27">
        <f t="shared" si="1"/>
        <v>16.263695030838733</v>
      </c>
      <c r="J27">
        <f>VLOOKUP($A27,'National Results (gha) '!$A$15:$P$181,12,FALSE)*$D27</f>
        <v>5.580708472572882</v>
      </c>
      <c r="K27">
        <f t="shared" si="2"/>
        <v>5.580708472572882</v>
      </c>
      <c r="O27">
        <f>VLOOKUP($A27,'National Results (gha) '!$A$15:$P$181,13,FALSE)*$D27</f>
        <v>1.2846418543666562</v>
      </c>
      <c r="P27">
        <f t="shared" si="3"/>
        <v>1.2846418543666562</v>
      </c>
      <c r="T27">
        <f>VLOOKUP($A27,'National Results (gha) '!$A$15:$P$181,14,FALSE)*$D27</f>
        <v>7.883982150274098</v>
      </c>
      <c r="U27">
        <f t="shared" si="4"/>
        <v>7.883982150274098</v>
      </c>
      <c r="Y27">
        <f>VLOOKUP($A27,'National Results (gha) '!$A$15:$P$181,15,FALSE)*$D27</f>
        <v>0.7048019190639812</v>
      </c>
      <c r="Z27">
        <f t="shared" si="5"/>
        <v>0.7048019190639812</v>
      </c>
    </row>
    <row r="28" spans="1:26" ht="12.75">
      <c r="A28" t="s">
        <v>70</v>
      </c>
      <c r="B28" t="s">
        <v>186</v>
      </c>
      <c r="C28">
        <f>VLOOKUP(A28,'National Results (gha) '!$A$15:$B$181,2,FALSE)</f>
        <v>49.129</v>
      </c>
      <c r="D28">
        <f t="shared" si="0"/>
        <v>49.129</v>
      </c>
      <c r="E28">
        <f>VLOOKUP($A28,'National Results (gha) '!$A$15:$P$181,11,FALSE)*$D28</f>
        <v>100.45160573549931</v>
      </c>
      <c r="F28">
        <f t="shared" si="1"/>
        <v>100.45160573549931</v>
      </c>
      <c r="J28">
        <f>VLOOKUP($A28,'National Results (gha) '!$A$15:$P$181,12,FALSE)*$D28</f>
        <v>49.337745866493115</v>
      </c>
      <c r="K28">
        <f t="shared" si="2"/>
        <v>49.337745866493115</v>
      </c>
      <c r="O28">
        <f>VLOOKUP($A28,'National Results (gha) '!$A$15:$P$181,13,FALSE)*$D28</f>
        <v>0.2563439709663362</v>
      </c>
      <c r="P28">
        <f t="shared" si="3"/>
        <v>0.2563439709663362</v>
      </c>
      <c r="T28">
        <f>VLOOKUP($A28,'National Results (gha) '!$A$15:$P$181,14,FALSE)*$D28</f>
        <v>29.658291679707318</v>
      </c>
      <c r="U28">
        <f t="shared" si="4"/>
        <v>29.658291679707318</v>
      </c>
      <c r="Y28">
        <f>VLOOKUP($A28,'National Results (gha) '!$A$15:$P$181,15,FALSE)*$D28</f>
        <v>15.013754652417504</v>
      </c>
      <c r="Z28">
        <f t="shared" si="5"/>
        <v>15.013754652417504</v>
      </c>
    </row>
    <row r="29" spans="1:26" ht="12.75">
      <c r="A29" t="s">
        <v>165</v>
      </c>
      <c r="B29" t="s">
        <v>186</v>
      </c>
      <c r="C29">
        <f>VLOOKUP(A29,'National Results (gha) '!$A$15:$B$181,2,FALSE)</f>
        <v>7.838</v>
      </c>
      <c r="D29">
        <f t="shared" si="0"/>
        <v>7.838</v>
      </c>
      <c r="E29">
        <f>VLOOKUP($A29,'National Results (gha) '!$A$15:$P$181,11,FALSE)*$D29</f>
        <v>3.9507385943737137</v>
      </c>
      <c r="F29">
        <f t="shared" si="1"/>
        <v>3.9507385943737137</v>
      </c>
      <c r="J29">
        <f>VLOOKUP($A29,'National Results (gha) '!$A$15:$P$181,12,FALSE)*$D29</f>
        <v>2.215985768690147</v>
      </c>
      <c r="K29">
        <f t="shared" si="2"/>
        <v>2.215985768690147</v>
      </c>
      <c r="O29">
        <f>VLOOKUP($A29,'National Results (gha) '!$A$15:$P$181,13,FALSE)*$D29</f>
        <v>1.297027449964847</v>
      </c>
      <c r="P29">
        <f t="shared" si="3"/>
        <v>1.297027449964847</v>
      </c>
      <c r="T29">
        <f>VLOOKUP($A29,'National Results (gha) '!$A$15:$P$181,14,FALSE)*$D29</f>
        <v>0.045505307459660985</v>
      </c>
      <c r="U29">
        <f t="shared" si="4"/>
        <v>0.045505307459660985</v>
      </c>
      <c r="Y29">
        <f>VLOOKUP($A29,'National Results (gha) '!$A$15:$P$181,15,FALSE)*$D29</f>
        <v>0.07899995339980388</v>
      </c>
      <c r="Z29">
        <f t="shared" si="5"/>
        <v>0.07899995339980388</v>
      </c>
    </row>
    <row r="30" spans="1:26" ht="12.75">
      <c r="A30" t="s">
        <v>26</v>
      </c>
      <c r="B30" t="s">
        <v>187</v>
      </c>
      <c r="C30">
        <f>VLOOKUP(A30,'National Results (gha) '!$A$15:$B$181,2,FALSE)</f>
        <v>18.66</v>
      </c>
      <c r="D30">
        <f t="shared" si="0"/>
        <v>18.66</v>
      </c>
      <c r="E30">
        <f>VLOOKUP($A30,'National Results (gha) '!$A$15:$P$181,11,FALSE)*$D30</f>
        <v>34.521750448126525</v>
      </c>
      <c r="F30">
        <f t="shared" si="1"/>
        <v>34.521750448126525</v>
      </c>
      <c r="J30">
        <f>VLOOKUP($A30,'National Results (gha) '!$A$15:$P$181,12,FALSE)*$D30</f>
        <v>8.621059280962346</v>
      </c>
      <c r="K30">
        <f t="shared" si="2"/>
        <v>8.621059280962346</v>
      </c>
      <c r="O30">
        <f>VLOOKUP($A30,'National Results (gha) '!$A$15:$P$181,13,FALSE)*$D30</f>
        <v>2.099878537414481</v>
      </c>
      <c r="P30">
        <f t="shared" si="3"/>
        <v>2.099878537414481</v>
      </c>
      <c r="T30">
        <f>VLOOKUP($A30,'National Results (gha) '!$A$15:$P$181,14,FALSE)*$D30</f>
        <v>20.88073359954271</v>
      </c>
      <c r="U30">
        <f t="shared" si="4"/>
        <v>20.88073359954271</v>
      </c>
      <c r="Y30">
        <f>VLOOKUP($A30,'National Results (gha) '!$A$15:$P$181,15,FALSE)*$D30</f>
        <v>2.1553453177602835</v>
      </c>
      <c r="Z30">
        <f t="shared" si="5"/>
        <v>2.1553453177602835</v>
      </c>
    </row>
    <row r="31" spans="1:26" ht="12.75">
      <c r="A31" t="s">
        <v>94</v>
      </c>
      <c r="B31" t="s">
        <v>185</v>
      </c>
      <c r="C31">
        <f>VLOOKUP(A31,'National Results (gha) '!$A$15:$B$181,2,FALSE)</f>
        <v>32.945</v>
      </c>
      <c r="D31">
        <f t="shared" si="0"/>
        <v>32.945</v>
      </c>
      <c r="E31">
        <f>VLOOKUP($A31,'National Results (gha) '!$A$15:$P$181,11,FALSE)*$D31</f>
        <v>491.537161475032</v>
      </c>
      <c r="F31">
        <f t="shared" si="1"/>
        <v>491.537161475032</v>
      </c>
      <c r="J31">
        <f>VLOOKUP($A31,'National Results (gha) '!$A$15:$P$181,12,FALSE)*$D31</f>
        <v>86.11673715572364</v>
      </c>
      <c r="K31">
        <f t="shared" si="2"/>
        <v>86.11673715572364</v>
      </c>
      <c r="O31">
        <f>VLOOKUP($A31,'National Results (gha) '!$A$15:$P$181,13,FALSE)*$D31</f>
        <v>7.761128814087415</v>
      </c>
      <c r="P31">
        <f t="shared" si="3"/>
        <v>7.761128814087415</v>
      </c>
      <c r="T31">
        <f>VLOOKUP($A31,'National Results (gha) '!$A$15:$P$181,14,FALSE)*$D31</f>
        <v>277.720137618275</v>
      </c>
      <c r="U31">
        <f t="shared" si="4"/>
        <v>277.720137618275</v>
      </c>
      <c r="Y31">
        <f>VLOOKUP($A31,'National Results (gha) '!$A$15:$P$181,15,FALSE)*$D31</f>
        <v>118.34061965104397</v>
      </c>
      <c r="Z31">
        <f t="shared" si="5"/>
        <v>118.34061965104397</v>
      </c>
    </row>
    <row r="32" spans="1:26" ht="12.75">
      <c r="A32" t="s">
        <v>201</v>
      </c>
      <c r="B32" t="s">
        <v>187</v>
      </c>
      <c r="C32" t="e">
        <f>VLOOKUP(A32,'National Results (gha) '!$A$15:$B$181,2,FALSE)</f>
        <v>#N/A</v>
      </c>
      <c r="D32">
        <f t="shared" si="0"/>
        <v>0</v>
      </c>
      <c r="E32" t="e">
        <f>VLOOKUP($A32,'National Results (gha) '!$A$15:$P$181,11,FALSE)*$D32</f>
        <v>#N/A</v>
      </c>
      <c r="F32">
        <f t="shared" si="1"/>
        <v>0</v>
      </c>
      <c r="J32" t="e">
        <f>VLOOKUP($A32,'National Results (gha) '!$A$15:$P$181,12,FALSE)*$D32</f>
        <v>#N/A</v>
      </c>
      <c r="K32">
        <f t="shared" si="2"/>
        <v>0</v>
      </c>
      <c r="O32" t="e">
        <f>VLOOKUP($A32,'National Results (gha) '!$A$15:$P$181,13,FALSE)*$D32</f>
        <v>#N/A</v>
      </c>
      <c r="P32">
        <f t="shared" si="3"/>
        <v>0</v>
      </c>
      <c r="T32" t="e">
        <f>VLOOKUP($A32,'National Results (gha) '!$A$15:$P$181,14,FALSE)*$D32</f>
        <v>#N/A</v>
      </c>
      <c r="U32">
        <f t="shared" si="4"/>
        <v>0</v>
      </c>
      <c r="Y32" t="e">
        <f>VLOOKUP($A32,'National Results (gha) '!$A$15:$P$181,15,FALSE)*$D32</f>
        <v>#N/A</v>
      </c>
      <c r="Z32">
        <f t="shared" si="5"/>
        <v>0</v>
      </c>
    </row>
    <row r="33" spans="1:26" ht="12.75">
      <c r="A33" t="s">
        <v>202</v>
      </c>
      <c r="B33" t="s">
        <v>185</v>
      </c>
      <c r="C33" t="e">
        <f>VLOOKUP(A33,'National Results (gha) '!$A$15:$B$181,2,FALSE)</f>
        <v>#N/A</v>
      </c>
      <c r="D33">
        <f t="shared" si="0"/>
        <v>0</v>
      </c>
      <c r="E33" t="e">
        <f>VLOOKUP($A33,'National Results (gha) '!$A$15:$P$181,11,FALSE)*$D33</f>
        <v>#N/A</v>
      </c>
      <c r="F33">
        <f t="shared" si="1"/>
        <v>0</v>
      </c>
      <c r="J33" t="e">
        <f>VLOOKUP($A33,'National Results (gha) '!$A$15:$P$181,12,FALSE)*$D33</f>
        <v>#N/A</v>
      </c>
      <c r="K33">
        <f t="shared" si="2"/>
        <v>0</v>
      </c>
      <c r="O33" t="e">
        <f>VLOOKUP($A33,'National Results (gha) '!$A$15:$P$181,13,FALSE)*$D33</f>
        <v>#N/A</v>
      </c>
      <c r="P33">
        <f t="shared" si="3"/>
        <v>0</v>
      </c>
      <c r="T33" t="e">
        <f>VLOOKUP($A33,'National Results (gha) '!$A$15:$P$181,14,FALSE)*$D33</f>
        <v>#N/A</v>
      </c>
      <c r="U33">
        <f t="shared" si="4"/>
        <v>0</v>
      </c>
      <c r="Y33" t="e">
        <f>VLOOKUP($A33,'National Results (gha) '!$A$15:$P$181,15,FALSE)*$D33</f>
        <v>#N/A</v>
      </c>
      <c r="Z33">
        <f t="shared" si="5"/>
        <v>0</v>
      </c>
    </row>
    <row r="34" spans="1:26" ht="12.75">
      <c r="A34" t="s">
        <v>137</v>
      </c>
      <c r="B34" t="s">
        <v>186</v>
      </c>
      <c r="C34">
        <f>VLOOKUP(A34,'National Results (gha) '!$A$15:$B$181,2,FALSE)</f>
        <v>4.257</v>
      </c>
      <c r="D34">
        <f t="shared" si="0"/>
        <v>4.257</v>
      </c>
      <c r="E34">
        <f>VLOOKUP($A34,'National Results (gha) '!$A$15:$P$181,11,FALSE)*$D34</f>
        <v>35.92847201592979</v>
      </c>
      <c r="F34">
        <f t="shared" si="1"/>
        <v>35.92847201592979</v>
      </c>
      <c r="J34">
        <f>VLOOKUP($A34,'National Results (gha) '!$A$15:$P$181,12,FALSE)*$D34</f>
        <v>1.521412493770178</v>
      </c>
      <c r="K34">
        <f t="shared" si="2"/>
        <v>1.521412493770178</v>
      </c>
      <c r="O34">
        <f>VLOOKUP($A34,'National Results (gha) '!$A$15:$P$181,13,FALSE)*$D34</f>
        <v>2.6071142152153803</v>
      </c>
      <c r="P34">
        <f t="shared" si="3"/>
        <v>2.6071142152153803</v>
      </c>
      <c r="T34">
        <f>VLOOKUP($A34,'National Results (gha) '!$A$15:$P$181,14,FALSE)*$D34</f>
        <v>31.63696826185098</v>
      </c>
      <c r="U34">
        <f t="shared" si="4"/>
        <v>31.63696826185098</v>
      </c>
      <c r="Y34">
        <f>VLOOKUP($A34,'National Results (gha) '!$A$15:$P$181,15,FALSE)*$D34</f>
        <v>0</v>
      </c>
      <c r="Z34">
        <f t="shared" si="5"/>
        <v>0</v>
      </c>
    </row>
    <row r="35" spans="1:26" ht="12.75">
      <c r="A35" t="s">
        <v>75</v>
      </c>
      <c r="B35" t="s">
        <v>187</v>
      </c>
      <c r="C35">
        <f>VLOOKUP(A35,'National Results (gha) '!$A$15:$B$181,2,FALSE)</f>
        <v>19.882</v>
      </c>
      <c r="D35">
        <f t="shared" si="0"/>
        <v>19.882</v>
      </c>
      <c r="E35">
        <f>VLOOKUP($A35,'National Results (gha) '!$A$15:$P$181,11,FALSE)*$D35</f>
        <v>8.901142703048643</v>
      </c>
      <c r="F35">
        <f t="shared" si="1"/>
        <v>8.901142703048643</v>
      </c>
      <c r="J35">
        <f>VLOOKUP($A35,'National Results (gha) '!$A$15:$P$181,12,FALSE)*$D35</f>
        <v>5.522868345240012</v>
      </c>
      <c r="K35">
        <f t="shared" si="2"/>
        <v>5.522868345240012</v>
      </c>
      <c r="O35">
        <f>VLOOKUP($A35,'National Results (gha) '!$A$15:$P$181,13,FALSE)*$D35</f>
        <v>0.4195305035527037</v>
      </c>
      <c r="P35">
        <f t="shared" si="3"/>
        <v>0.4195305035527037</v>
      </c>
      <c r="T35">
        <f>VLOOKUP($A35,'National Results (gha) '!$A$15:$P$181,14,FALSE)*$D35</f>
        <v>0.8278965447494113</v>
      </c>
      <c r="U35">
        <f t="shared" si="4"/>
        <v>0.8278965447494113</v>
      </c>
      <c r="Y35">
        <f>VLOOKUP($A35,'National Results (gha) '!$A$15:$P$181,15,FALSE)*$D35</f>
        <v>0.8905606568499641</v>
      </c>
      <c r="Z35">
        <f t="shared" si="5"/>
        <v>0.8905606568499641</v>
      </c>
    </row>
    <row r="36" spans="1:26" ht="12.75">
      <c r="A36" t="s">
        <v>27</v>
      </c>
      <c r="B36" t="s">
        <v>186</v>
      </c>
      <c r="C36">
        <f>VLOOKUP(A36,'National Results (gha) '!$A$15:$B$181,2,FALSE)</f>
        <v>10.623</v>
      </c>
      <c r="D36">
        <f t="shared" si="0"/>
        <v>10.623</v>
      </c>
      <c r="E36">
        <f>VLOOKUP($A36,'National Results (gha) '!$A$15:$P$181,11,FALSE)*$D36</f>
        <v>33.716073804191666</v>
      </c>
      <c r="F36">
        <f t="shared" si="1"/>
        <v>33.716073804191666</v>
      </c>
      <c r="J36">
        <f>VLOOKUP($A36,'National Results (gha) '!$A$15:$P$181,12,FALSE)*$D36</f>
        <v>6.220976102789209</v>
      </c>
      <c r="K36">
        <f t="shared" si="2"/>
        <v>6.220976102789209</v>
      </c>
      <c r="O36">
        <f>VLOOKUP($A36,'National Results (gha) '!$A$15:$P$181,13,FALSE)*$D36</f>
        <v>14.491387927810893</v>
      </c>
      <c r="P36">
        <f t="shared" si="3"/>
        <v>14.491387927810893</v>
      </c>
      <c r="T36">
        <f>VLOOKUP($A36,'National Results (gha) '!$A$15:$P$181,14,FALSE)*$D36</f>
        <v>11.31135563393195</v>
      </c>
      <c r="U36">
        <f t="shared" si="4"/>
        <v>11.31135563393195</v>
      </c>
      <c r="Y36">
        <f>VLOOKUP($A36,'National Results (gha) '!$A$15:$P$181,15,FALSE)*$D36</f>
        <v>0.9112552764256444</v>
      </c>
      <c r="Z36">
        <f t="shared" si="5"/>
        <v>0.9112552764256444</v>
      </c>
    </row>
    <row r="37" spans="1:26" ht="12.75">
      <c r="A37" t="s">
        <v>81</v>
      </c>
      <c r="B37" t="s">
        <v>188</v>
      </c>
      <c r="C37">
        <f>VLOOKUP(A37,'National Results (gha) '!$A$15:$B$181,2,FALSE)</f>
        <v>16.636</v>
      </c>
      <c r="D37">
        <f t="shared" si="0"/>
        <v>16.636</v>
      </c>
      <c r="E37">
        <f>VLOOKUP($A37,'National Results (gha) '!$A$15:$P$181,11,FALSE)*$D37</f>
        <v>63.77722248168692</v>
      </c>
      <c r="F37">
        <f t="shared" si="1"/>
        <v>63.77722248168692</v>
      </c>
      <c r="J37">
        <f>VLOOKUP($A37,'National Results (gha) '!$A$15:$P$181,12,FALSE)*$D37</f>
        <v>5.802607126966395</v>
      </c>
      <c r="K37">
        <f t="shared" si="2"/>
        <v>5.802607126966395</v>
      </c>
      <c r="O37">
        <f>VLOOKUP($A37,'National Results (gha) '!$A$15:$P$181,13,FALSE)*$D37</f>
        <v>7.868840710951985</v>
      </c>
      <c r="P37">
        <f t="shared" si="3"/>
        <v>7.868840710951985</v>
      </c>
      <c r="T37">
        <f>VLOOKUP($A37,'National Results (gha) '!$A$15:$P$181,14,FALSE)*$D37</f>
        <v>36.21133709548194</v>
      </c>
      <c r="U37">
        <f t="shared" si="4"/>
        <v>36.21133709548194</v>
      </c>
      <c r="Y37">
        <f>VLOOKUP($A37,'National Results (gha) '!$A$15:$P$181,15,FALSE)*$D37</f>
        <v>12.244152910355398</v>
      </c>
      <c r="Z37">
        <f t="shared" si="5"/>
        <v>12.244152910355398</v>
      </c>
    </row>
    <row r="38" spans="1:26" ht="12.75">
      <c r="A38" t="s">
        <v>204</v>
      </c>
      <c r="C38" t="e">
        <f>VLOOKUP(A38,'National Results (gha) '!$A$15:$B$181,2,FALSE)</f>
        <v>#N/A</v>
      </c>
      <c r="D38">
        <f t="shared" si="0"/>
        <v>0</v>
      </c>
      <c r="E38" t="e">
        <f>VLOOKUP($A38,'National Results (gha) '!$A$15:$P$181,11,FALSE)*$D38</f>
        <v>#N/A</v>
      </c>
      <c r="F38">
        <f t="shared" si="1"/>
        <v>0</v>
      </c>
      <c r="J38" t="e">
        <f>VLOOKUP($A38,'National Results (gha) '!$A$15:$P$181,12,FALSE)*$D38</f>
        <v>#N/A</v>
      </c>
      <c r="K38">
        <f t="shared" si="2"/>
        <v>0</v>
      </c>
      <c r="O38" t="e">
        <f>VLOOKUP($A38,'National Results (gha) '!$A$15:$P$181,13,FALSE)*$D38</f>
        <v>#N/A</v>
      </c>
      <c r="P38">
        <f t="shared" si="3"/>
        <v>0</v>
      </c>
      <c r="T38" t="e">
        <f>VLOOKUP($A38,'National Results (gha) '!$A$15:$P$181,14,FALSE)*$D38</f>
        <v>#N/A</v>
      </c>
      <c r="U38">
        <f t="shared" si="4"/>
        <v>0</v>
      </c>
      <c r="Y38" t="e">
        <f>VLOOKUP($A38,'National Results (gha) '!$A$15:$P$181,15,FALSE)*$D38</f>
        <v>#N/A</v>
      </c>
      <c r="Z38">
        <f t="shared" si="5"/>
        <v>0</v>
      </c>
    </row>
    <row r="39" spans="1:26" ht="12.75">
      <c r="A39" t="s">
        <v>205</v>
      </c>
      <c r="C39" t="e">
        <f>VLOOKUP(A39,'National Results (gha) '!$A$15:$B$181,2,FALSE)</f>
        <v>#N/A</v>
      </c>
      <c r="D39">
        <f t="shared" si="0"/>
        <v>0</v>
      </c>
      <c r="E39" t="e">
        <f>VLOOKUP($A39,'National Results (gha) '!$A$15:$P$181,11,FALSE)*$D39</f>
        <v>#N/A</v>
      </c>
      <c r="F39">
        <f t="shared" si="1"/>
        <v>0</v>
      </c>
      <c r="J39" t="e">
        <f>VLOOKUP($A39,'National Results (gha) '!$A$15:$P$181,12,FALSE)*$D39</f>
        <v>#N/A</v>
      </c>
      <c r="K39">
        <f t="shared" si="2"/>
        <v>0</v>
      </c>
      <c r="O39" t="e">
        <f>VLOOKUP($A39,'National Results (gha) '!$A$15:$P$181,13,FALSE)*$D39</f>
        <v>#N/A</v>
      </c>
      <c r="P39">
        <f t="shared" si="3"/>
        <v>0</v>
      </c>
      <c r="T39" t="e">
        <f>VLOOKUP($A39,'National Results (gha) '!$A$15:$P$181,14,FALSE)*$D39</f>
        <v>#N/A</v>
      </c>
      <c r="U39">
        <f t="shared" si="4"/>
        <v>0</v>
      </c>
      <c r="Y39" t="e">
        <f>VLOOKUP($A39,'National Results (gha) '!$A$15:$P$181,15,FALSE)*$D39</f>
        <v>#N/A</v>
      </c>
      <c r="Z39">
        <f t="shared" si="5"/>
        <v>0</v>
      </c>
    </row>
    <row r="40" spans="1:26" ht="12.75">
      <c r="A40" t="s">
        <v>82</v>
      </c>
      <c r="B40" t="s">
        <v>187</v>
      </c>
      <c r="C40">
        <f>VLOOKUP(A40,'National Results (gha) '!$A$15:$B$181,2,FALSE)</f>
        <v>44.359</v>
      </c>
      <c r="D40">
        <f t="shared" si="0"/>
        <v>44.359</v>
      </c>
      <c r="E40">
        <f>VLOOKUP($A40,'National Results (gha) '!$A$15:$P$181,11,FALSE)*$D40</f>
        <v>176.5557043116423</v>
      </c>
      <c r="F40">
        <f t="shared" si="1"/>
        <v>176.5557043116423</v>
      </c>
      <c r="J40">
        <f>VLOOKUP($A40,'National Results (gha) '!$A$15:$P$181,12,FALSE)*$D40</f>
        <v>14.035003942588991</v>
      </c>
      <c r="K40">
        <f t="shared" si="2"/>
        <v>14.035003942588991</v>
      </c>
      <c r="O40">
        <f>VLOOKUP($A40,'National Results (gha) '!$A$15:$P$181,13,FALSE)*$D40</f>
        <v>54.30351045928989</v>
      </c>
      <c r="P40">
        <f t="shared" si="3"/>
        <v>54.30351045928989</v>
      </c>
      <c r="T40">
        <f>VLOOKUP($A40,'National Results (gha) '!$A$15:$P$181,14,FALSE)*$D40</f>
        <v>101.42452944602093</v>
      </c>
      <c r="U40">
        <f t="shared" si="4"/>
        <v>101.42452944602093</v>
      </c>
      <c r="Y40">
        <f>VLOOKUP($A40,'National Results (gha) '!$A$15:$P$181,15,FALSE)*$D40</f>
        <v>1.7716745640120999</v>
      </c>
      <c r="Z40">
        <f t="shared" si="5"/>
        <v>1.7716745640120999</v>
      </c>
    </row>
    <row r="41" spans="1:26" ht="12.75">
      <c r="A41" t="s">
        <v>206</v>
      </c>
      <c r="B41" t="s">
        <v>186</v>
      </c>
      <c r="C41" t="e">
        <f>VLOOKUP(A41,'National Results (gha) '!$A$15:$B$181,2,FALSE)</f>
        <v>#N/A</v>
      </c>
      <c r="D41">
        <f t="shared" si="0"/>
        <v>0</v>
      </c>
      <c r="E41" t="e">
        <f>VLOOKUP($A41,'National Results (gha) '!$A$15:$P$181,11,FALSE)*$D41</f>
        <v>#N/A</v>
      </c>
      <c r="F41">
        <f t="shared" si="1"/>
        <v>0</v>
      </c>
      <c r="J41" t="e">
        <f>VLOOKUP($A41,'National Results (gha) '!$A$15:$P$181,12,FALSE)*$D41</f>
        <v>#N/A</v>
      </c>
      <c r="K41">
        <f t="shared" si="2"/>
        <v>0</v>
      </c>
      <c r="O41" t="e">
        <f>VLOOKUP($A41,'National Results (gha) '!$A$15:$P$181,13,FALSE)*$D41</f>
        <v>#N/A</v>
      </c>
      <c r="P41">
        <f t="shared" si="3"/>
        <v>0</v>
      </c>
      <c r="T41" t="e">
        <f>VLOOKUP($A41,'National Results (gha) '!$A$15:$P$181,14,FALSE)*$D41</f>
        <v>#N/A</v>
      </c>
      <c r="U41">
        <f t="shared" si="4"/>
        <v>0</v>
      </c>
      <c r="Y41" t="e">
        <f>VLOOKUP($A41,'National Results (gha) '!$A$15:$P$181,15,FALSE)*$D41</f>
        <v>#N/A</v>
      </c>
      <c r="Z41">
        <f t="shared" si="5"/>
        <v>0</v>
      </c>
    </row>
    <row r="42" spans="1:26" ht="12.75">
      <c r="A42" t="s">
        <v>28</v>
      </c>
      <c r="B42" t="s">
        <v>187</v>
      </c>
      <c r="C42">
        <f>VLOOKUP(A42,'National Results (gha) '!$A$15:$B$181,2,FALSE)</f>
        <v>3.551</v>
      </c>
      <c r="D42">
        <f t="shared" si="0"/>
        <v>3.551</v>
      </c>
      <c r="E42">
        <f>VLOOKUP($A42,'National Results (gha) '!$A$15:$P$181,11,FALSE)*$D42</f>
        <v>47.11522190210399</v>
      </c>
      <c r="F42">
        <f t="shared" si="1"/>
        <v>47.11522190210399</v>
      </c>
      <c r="J42">
        <f>VLOOKUP($A42,'National Results (gha) '!$A$15:$P$181,12,FALSE)*$D42</f>
        <v>0.5480441014949244</v>
      </c>
      <c r="K42">
        <f t="shared" si="2"/>
        <v>0.5480441014949244</v>
      </c>
      <c r="O42">
        <f>VLOOKUP($A42,'National Results (gha) '!$A$15:$P$181,13,FALSE)*$D42</f>
        <v>13.467418888364996</v>
      </c>
      <c r="P42">
        <f t="shared" si="3"/>
        <v>13.467418888364996</v>
      </c>
      <c r="T42">
        <f>VLOOKUP($A42,'National Results (gha) '!$A$15:$P$181,14,FALSE)*$D42</f>
        <v>31.275936591961194</v>
      </c>
      <c r="U42">
        <f t="shared" si="4"/>
        <v>31.275936591961194</v>
      </c>
      <c r="Y42">
        <f>VLOOKUP($A42,'National Results (gha) '!$A$15:$P$181,15,FALSE)*$D42</f>
        <v>1.7003263641275004</v>
      </c>
      <c r="Z42">
        <f t="shared" si="5"/>
        <v>1.7003263641275004</v>
      </c>
    </row>
    <row r="43" spans="1:26" ht="12.75">
      <c r="A43" t="s">
        <v>207</v>
      </c>
      <c r="C43" t="e">
        <f>VLOOKUP(A43,'National Results (gha) '!$A$15:$B$181,2,FALSE)</f>
        <v>#N/A</v>
      </c>
      <c r="D43">
        <f t="shared" si="0"/>
        <v>0</v>
      </c>
      <c r="E43" t="e">
        <f>VLOOKUP($A43,'National Results (gha) '!$A$15:$P$181,11,FALSE)*$D43</f>
        <v>#N/A</v>
      </c>
      <c r="F43">
        <f t="shared" si="1"/>
        <v>0</v>
      </c>
      <c r="J43" t="e">
        <f>VLOOKUP($A43,'National Results (gha) '!$A$15:$P$181,12,FALSE)*$D43</f>
        <v>#N/A</v>
      </c>
      <c r="K43">
        <f t="shared" si="2"/>
        <v>0</v>
      </c>
      <c r="O43" t="e">
        <f>VLOOKUP($A43,'National Results (gha) '!$A$15:$P$181,13,FALSE)*$D43</f>
        <v>#N/A</v>
      </c>
      <c r="P43">
        <f t="shared" si="3"/>
        <v>0</v>
      </c>
      <c r="T43" t="e">
        <f>VLOOKUP($A43,'National Results (gha) '!$A$15:$P$181,14,FALSE)*$D43</f>
        <v>#N/A</v>
      </c>
      <c r="U43">
        <f t="shared" si="4"/>
        <v>0</v>
      </c>
      <c r="Y43" t="e">
        <f>VLOOKUP($A43,'National Results (gha) '!$A$15:$P$181,15,FALSE)*$D43</f>
        <v>#N/A</v>
      </c>
      <c r="Z43">
        <f t="shared" si="5"/>
        <v>0</v>
      </c>
    </row>
    <row r="44" spans="1:26" ht="12.75">
      <c r="A44" t="s">
        <v>83</v>
      </c>
      <c r="B44" t="s">
        <v>188</v>
      </c>
      <c r="C44">
        <f>VLOOKUP(A44,'National Results (gha) '!$A$15:$B$181,2,FALSE)</f>
        <v>4.459</v>
      </c>
      <c r="D44">
        <f t="shared" si="0"/>
        <v>4.459</v>
      </c>
      <c r="E44">
        <f>VLOOKUP($A44,'National Results (gha) '!$A$15:$P$181,11,FALSE)*$D44</f>
        <v>8.46821092624702</v>
      </c>
      <c r="F44">
        <f t="shared" si="1"/>
        <v>8.46821092624702</v>
      </c>
      <c r="J44">
        <f>VLOOKUP($A44,'National Results (gha) '!$A$15:$P$181,12,FALSE)*$D44</f>
        <v>2.191188231579789</v>
      </c>
      <c r="K44">
        <f t="shared" si="2"/>
        <v>2.191188231579789</v>
      </c>
      <c r="O44">
        <f>VLOOKUP($A44,'National Results (gha) '!$A$15:$P$181,13,FALSE)*$D44</f>
        <v>2.584408814775488</v>
      </c>
      <c r="P44">
        <f t="shared" si="3"/>
        <v>2.584408814775488</v>
      </c>
      <c r="T44">
        <f>VLOOKUP($A44,'National Results (gha) '!$A$15:$P$181,14,FALSE)*$D44</f>
        <v>2.673028301856068</v>
      </c>
      <c r="U44">
        <f t="shared" si="4"/>
        <v>2.673028301856068</v>
      </c>
      <c r="Y44">
        <f>VLOOKUP($A44,'National Results (gha) '!$A$15:$P$181,15,FALSE)*$D44</f>
        <v>0.45290047758452195</v>
      </c>
      <c r="Z44">
        <f t="shared" si="5"/>
        <v>0.45290047758452195</v>
      </c>
    </row>
    <row r="45" spans="1:26" ht="12.75">
      <c r="A45" t="s">
        <v>84</v>
      </c>
      <c r="B45" t="s">
        <v>188</v>
      </c>
      <c r="C45">
        <f>VLOOKUP(A45,'National Results (gha) '!$A$15:$B$181,2,FALSE)</f>
        <v>11.204</v>
      </c>
      <c r="D45">
        <f t="shared" si="0"/>
        <v>11.204</v>
      </c>
      <c r="E45">
        <f>VLOOKUP($A45,'National Results (gha) '!$A$15:$P$181,11,FALSE)*$D45</f>
        <v>8.299264072390956</v>
      </c>
      <c r="F45">
        <f t="shared" si="1"/>
        <v>8.299264072390956</v>
      </c>
      <c r="J45">
        <f>VLOOKUP($A45,'National Results (gha) '!$A$15:$P$181,12,FALSE)*$D45</f>
        <v>3.265636323935179</v>
      </c>
      <c r="K45">
        <f t="shared" si="2"/>
        <v>3.265636323935179</v>
      </c>
      <c r="O45">
        <f>VLOOKUP($A45,'National Results (gha) '!$A$15:$P$181,13,FALSE)*$D45</f>
        <v>0.944155846866974</v>
      </c>
      <c r="P45">
        <f t="shared" si="3"/>
        <v>0.944155846866974</v>
      </c>
      <c r="T45">
        <f>VLOOKUP($A45,'National Results (gha) '!$A$15:$P$181,14,FALSE)*$D45</f>
        <v>2.3618998512019935</v>
      </c>
      <c r="U45">
        <f t="shared" si="4"/>
        <v>2.3618998512019935</v>
      </c>
      <c r="Y45">
        <f>VLOOKUP($A45,'National Results (gha) '!$A$15:$P$181,15,FALSE)*$D45</f>
        <v>1.4522226944942003</v>
      </c>
      <c r="Z45">
        <f t="shared" si="5"/>
        <v>1.4522226944942003</v>
      </c>
    </row>
    <row r="46" spans="1:26" ht="12.75">
      <c r="A46" t="s">
        <v>208</v>
      </c>
      <c r="B46" t="s">
        <v>185</v>
      </c>
      <c r="C46" t="e">
        <f>VLOOKUP(A46,'National Results (gha) '!$A$15:$B$181,2,FALSE)</f>
        <v>#N/A</v>
      </c>
      <c r="D46">
        <f t="shared" si="0"/>
        <v>0</v>
      </c>
      <c r="E46" t="e">
        <f>VLOOKUP($A46,'National Results (gha) '!$A$15:$P$181,11,FALSE)*$D46</f>
        <v>#N/A</v>
      </c>
      <c r="F46">
        <f t="shared" si="1"/>
        <v>0</v>
      </c>
      <c r="J46" t="e">
        <f>VLOOKUP($A46,'National Results (gha) '!$A$15:$P$181,12,FALSE)*$D46</f>
        <v>#N/A</v>
      </c>
      <c r="K46">
        <f t="shared" si="2"/>
        <v>0</v>
      </c>
      <c r="O46" t="e">
        <f>VLOOKUP($A46,'National Results (gha) '!$A$15:$P$181,13,FALSE)*$D46</f>
        <v>#N/A</v>
      </c>
      <c r="P46">
        <f t="shared" si="3"/>
        <v>0</v>
      </c>
      <c r="T46" t="e">
        <f>VLOOKUP($A46,'National Results (gha) '!$A$15:$P$181,14,FALSE)*$D46</f>
        <v>#N/A</v>
      </c>
      <c r="U46">
        <f t="shared" si="4"/>
        <v>0</v>
      </c>
      <c r="Y46" t="e">
        <f>VLOOKUP($A46,'National Results (gha) '!$A$15:$P$181,15,FALSE)*$D46</f>
        <v>#N/A</v>
      </c>
      <c r="Z46">
        <f t="shared" si="5"/>
        <v>0</v>
      </c>
    </row>
    <row r="47" spans="1:26" ht="12.75">
      <c r="A47" t="s">
        <v>209</v>
      </c>
      <c r="C47" t="e">
        <f>VLOOKUP(A47,'National Results (gha) '!$A$15:$B$181,2,FALSE)</f>
        <v>#N/A</v>
      </c>
      <c r="D47">
        <f t="shared" si="0"/>
        <v>0</v>
      </c>
      <c r="E47" t="e">
        <f>VLOOKUP($A47,'National Results (gha) '!$A$15:$P$181,11,FALSE)*$D47</f>
        <v>#N/A</v>
      </c>
      <c r="F47">
        <f t="shared" si="1"/>
        <v>0</v>
      </c>
      <c r="J47" t="e">
        <f>VLOOKUP($A47,'National Results (gha) '!$A$15:$P$181,12,FALSE)*$D47</f>
        <v>#N/A</v>
      </c>
      <c r="K47">
        <f t="shared" si="2"/>
        <v>0</v>
      </c>
      <c r="O47" t="e">
        <f>VLOOKUP($A47,'National Results (gha) '!$A$15:$P$181,13,FALSE)*$D47</f>
        <v>#N/A</v>
      </c>
      <c r="P47">
        <f t="shared" si="3"/>
        <v>0</v>
      </c>
      <c r="T47" t="e">
        <f>VLOOKUP($A47,'National Results (gha) '!$A$15:$P$181,14,FALSE)*$D47</f>
        <v>#N/A</v>
      </c>
      <c r="U47">
        <f t="shared" si="4"/>
        <v>0</v>
      </c>
      <c r="Y47" t="e">
        <f>VLOOKUP($A47,'National Results (gha) '!$A$15:$P$181,15,FALSE)*$D47</f>
        <v>#N/A</v>
      </c>
      <c r="Z47">
        <f t="shared" si="5"/>
        <v>0</v>
      </c>
    </row>
    <row r="48" spans="1:26" ht="12.75">
      <c r="A48" t="s">
        <v>52</v>
      </c>
      <c r="B48" t="s">
        <v>187</v>
      </c>
      <c r="C48">
        <f>VLOOKUP(A48,'National Results (gha) '!$A$15:$B$181,2,FALSE)</f>
        <v>8.632</v>
      </c>
      <c r="D48">
        <f t="shared" si="0"/>
        <v>8.632</v>
      </c>
      <c r="E48">
        <f>VLOOKUP($A48,'National Results (gha) '!$A$15:$P$181,11,FALSE)*$D48</f>
        <v>6.603148028370877</v>
      </c>
      <c r="F48">
        <f t="shared" si="1"/>
        <v>6.603148028370877</v>
      </c>
      <c r="J48">
        <f>VLOOKUP($A48,'National Results (gha) '!$A$15:$P$181,12,FALSE)*$D48</f>
        <v>3.2132159184589866</v>
      </c>
      <c r="K48">
        <f t="shared" si="2"/>
        <v>3.2132159184589866</v>
      </c>
      <c r="O48">
        <f>VLOOKUP($A48,'National Results (gha) '!$A$15:$P$181,13,FALSE)*$D48</f>
        <v>1.9267609891585875</v>
      </c>
      <c r="P48">
        <f t="shared" si="3"/>
        <v>1.9267609891585875</v>
      </c>
      <c r="T48">
        <f>VLOOKUP($A48,'National Results (gha) '!$A$15:$P$181,14,FALSE)*$D48</f>
        <v>0.9047281817304635</v>
      </c>
      <c r="U48">
        <f t="shared" si="4"/>
        <v>0.9047281817304635</v>
      </c>
      <c r="Y48">
        <f>VLOOKUP($A48,'National Results (gha) '!$A$15:$P$181,15,FALSE)*$D48</f>
        <v>0.1458743325568473</v>
      </c>
      <c r="Z48">
        <f t="shared" si="5"/>
        <v>0.1458743325568473</v>
      </c>
    </row>
    <row r="49" spans="1:26" ht="12.75">
      <c r="A49" t="s">
        <v>23</v>
      </c>
      <c r="B49" t="s">
        <v>186</v>
      </c>
      <c r="C49">
        <f>VLOOKUP(A49,'National Results (gha) '!$A$15:$B$181,2,FALSE)</f>
        <v>8.393</v>
      </c>
      <c r="D49">
        <f t="shared" si="0"/>
        <v>8.393</v>
      </c>
      <c r="E49">
        <f>VLOOKUP($A49,'National Results (gha) '!$A$15:$P$181,11,FALSE)*$D49</f>
        <v>6.53845300390203</v>
      </c>
      <c r="F49">
        <f t="shared" si="1"/>
        <v>6.53845300390203</v>
      </c>
      <c r="J49">
        <f>VLOOKUP($A49,'National Results (gha) '!$A$15:$P$181,12,FALSE)*$D49</f>
        <v>3.9914224552617275</v>
      </c>
      <c r="K49">
        <f t="shared" si="2"/>
        <v>3.9914224552617275</v>
      </c>
      <c r="O49">
        <f>VLOOKUP($A49,'National Results (gha) '!$A$15:$P$181,13,FALSE)*$D49</f>
        <v>0.3742310036554749</v>
      </c>
      <c r="P49">
        <f t="shared" si="3"/>
        <v>0.3742310036554749</v>
      </c>
      <c r="T49">
        <f>VLOOKUP($A49,'National Results (gha) '!$A$15:$P$181,14,FALSE)*$D49</f>
        <v>1.648924062926588</v>
      </c>
      <c r="U49">
        <f t="shared" si="4"/>
        <v>1.648924062926588</v>
      </c>
      <c r="Y49">
        <f>VLOOKUP($A49,'National Results (gha) '!$A$15:$P$181,15,FALSE)*$D49</f>
        <v>0.22575519813543524</v>
      </c>
      <c r="Z49">
        <f t="shared" si="5"/>
        <v>0.22575519813543524</v>
      </c>
    </row>
    <row r="50" spans="1:26" ht="12.75">
      <c r="A50" t="s">
        <v>99</v>
      </c>
      <c r="B50" t="s">
        <v>185</v>
      </c>
      <c r="C50">
        <f>VLOOKUP(A50,'National Results (gha) '!$A$15:$B$181,2,FALSE)</f>
        <v>5.445</v>
      </c>
      <c r="D50">
        <f t="shared" si="0"/>
        <v>5.445</v>
      </c>
      <c r="E50">
        <f>VLOOKUP($A50,'National Results (gha) '!$A$15:$P$181,11,FALSE)*$D50</f>
        <v>26.41242102354813</v>
      </c>
      <c r="F50">
        <f t="shared" si="1"/>
        <v>26.41242102354813</v>
      </c>
      <c r="J50">
        <f>VLOOKUP($A50,'National Results (gha) '!$A$15:$P$181,12,FALSE)*$D50</f>
        <v>12.993036262801118</v>
      </c>
      <c r="K50">
        <f t="shared" si="2"/>
        <v>12.993036262801118</v>
      </c>
      <c r="O50">
        <f>VLOOKUP($A50,'National Results (gha) '!$A$15:$P$181,13,FALSE)*$D50</f>
        <v>0.18581709424558904</v>
      </c>
      <c r="P50">
        <f t="shared" si="3"/>
        <v>0.18581709424558904</v>
      </c>
      <c r="T50">
        <f>VLOOKUP($A50,'National Results (gha) '!$A$15:$P$181,14,FALSE)*$D50</f>
        <v>1.6013708801788922</v>
      </c>
      <c r="U50">
        <f t="shared" si="4"/>
        <v>1.6013708801788922</v>
      </c>
      <c r="Y50">
        <f>VLOOKUP($A50,'National Results (gha) '!$A$15:$P$181,15,FALSE)*$D50</f>
        <v>10.170516407446124</v>
      </c>
      <c r="Z50">
        <f t="shared" si="5"/>
        <v>10.170516407446124</v>
      </c>
    </row>
    <row r="51" spans="1:26" ht="12.75">
      <c r="A51" t="s">
        <v>210</v>
      </c>
      <c r="B51" t="s">
        <v>188</v>
      </c>
      <c r="C51" t="e">
        <f>VLOOKUP(A51,'National Results (gha) '!$A$15:$B$181,2,FALSE)</f>
        <v>#N/A</v>
      </c>
      <c r="D51">
        <f t="shared" si="0"/>
        <v>0</v>
      </c>
      <c r="E51" t="e">
        <f>VLOOKUP($A51,'National Results (gha) '!$A$15:$P$181,11,FALSE)*$D51</f>
        <v>#N/A</v>
      </c>
      <c r="F51">
        <f t="shared" si="1"/>
        <v>0</v>
      </c>
      <c r="J51" t="e">
        <f>VLOOKUP($A51,'National Results (gha) '!$A$15:$P$181,12,FALSE)*$D51</f>
        <v>#N/A</v>
      </c>
      <c r="K51">
        <f t="shared" si="2"/>
        <v>0</v>
      </c>
      <c r="O51" t="e">
        <f>VLOOKUP($A51,'National Results (gha) '!$A$15:$P$181,13,FALSE)*$D51</f>
        <v>#N/A</v>
      </c>
      <c r="P51">
        <f t="shared" si="3"/>
        <v>0</v>
      </c>
      <c r="T51" t="e">
        <f>VLOOKUP($A51,'National Results (gha) '!$A$15:$P$181,14,FALSE)*$D51</f>
        <v>#N/A</v>
      </c>
      <c r="U51">
        <f t="shared" si="4"/>
        <v>0</v>
      </c>
      <c r="Y51" t="e">
        <f>VLOOKUP($A51,'National Results (gha) '!$A$15:$P$181,15,FALSE)*$D51</f>
        <v>#N/A</v>
      </c>
      <c r="Z51">
        <f t="shared" si="5"/>
        <v>0</v>
      </c>
    </row>
    <row r="52" spans="1:26" ht="12.75">
      <c r="A52" t="s">
        <v>85</v>
      </c>
      <c r="B52" t="s">
        <v>187</v>
      </c>
      <c r="C52">
        <f>VLOOKUP(A52,'National Results (gha) '!$A$15:$B$181,2,FALSE)</f>
        <v>9.814</v>
      </c>
      <c r="D52">
        <f t="shared" si="0"/>
        <v>9.814</v>
      </c>
      <c r="E52">
        <f>VLOOKUP($A52,'National Results (gha) '!$A$15:$P$181,11,FALSE)*$D52</f>
        <v>4.922855668205499</v>
      </c>
      <c r="F52">
        <f t="shared" si="1"/>
        <v>4.922855668205499</v>
      </c>
      <c r="J52">
        <f>VLOOKUP($A52,'National Results (gha) '!$A$15:$P$181,12,FALSE)*$D52</f>
        <v>2.112266225107821</v>
      </c>
      <c r="K52">
        <f t="shared" si="2"/>
        <v>2.112266225107821</v>
      </c>
      <c r="O52">
        <f>VLOOKUP($A52,'National Results (gha) '!$A$15:$P$181,13,FALSE)*$D52</f>
        <v>1.157300938480054</v>
      </c>
      <c r="P52">
        <f t="shared" si="3"/>
        <v>1.157300938480054</v>
      </c>
      <c r="T52">
        <f>VLOOKUP($A52,'National Results (gha) '!$A$15:$P$181,14,FALSE)*$D52</f>
        <v>1.1508407206989935</v>
      </c>
      <c r="U52">
        <f t="shared" si="4"/>
        <v>1.1508407206989935</v>
      </c>
      <c r="Y52">
        <f>VLOOKUP($A52,'National Results (gha) '!$A$15:$P$181,15,FALSE)*$D52</f>
        <v>0.14496272733599924</v>
      </c>
      <c r="Z52">
        <f t="shared" si="5"/>
        <v>0.14496272733599924</v>
      </c>
    </row>
    <row r="53" spans="1:26" ht="12.75">
      <c r="A53" t="s">
        <v>116</v>
      </c>
      <c r="B53" t="s">
        <v>188</v>
      </c>
      <c r="C53">
        <f>VLOOKUP(A53,'National Results (gha) '!$A$15:$B$181,2,FALSE)</f>
        <v>9.724</v>
      </c>
      <c r="D53">
        <f t="shared" si="0"/>
        <v>9.724</v>
      </c>
      <c r="E53">
        <f>VLOOKUP($A53,'National Results (gha) '!$A$15:$P$181,11,FALSE)*$D53</f>
        <v>31.955637522430408</v>
      </c>
      <c r="F53">
        <f t="shared" si="1"/>
        <v>31.955637522430408</v>
      </c>
      <c r="J53">
        <f>VLOOKUP($A53,'National Results (gha) '!$A$15:$P$181,12,FALSE)*$D53</f>
        <v>12.336321286578775</v>
      </c>
      <c r="K53">
        <f t="shared" si="2"/>
        <v>12.336321286578775</v>
      </c>
      <c r="O53">
        <f>VLOOKUP($A53,'National Results (gha) '!$A$15:$P$181,13,FALSE)*$D53</f>
        <v>2.9999065127271898</v>
      </c>
      <c r="P53">
        <f t="shared" si="3"/>
        <v>2.9999065127271898</v>
      </c>
      <c r="T53">
        <f>VLOOKUP($A53,'National Results (gha) '!$A$15:$P$181,14,FALSE)*$D53</f>
        <v>15.699813886721207</v>
      </c>
      <c r="U53">
        <f t="shared" si="4"/>
        <v>15.699813886721207</v>
      </c>
      <c r="Y53">
        <f>VLOOKUP($A53,'National Results (gha) '!$A$15:$P$181,15,FALSE)*$D53</f>
        <v>0.17269757254840806</v>
      </c>
      <c r="Z53">
        <f t="shared" si="5"/>
        <v>0.17269757254840806</v>
      </c>
    </row>
    <row r="54" spans="1:26" ht="12.75">
      <c r="A54" t="s">
        <v>128</v>
      </c>
      <c r="B54" t="s">
        <v>187</v>
      </c>
      <c r="C54">
        <f>VLOOKUP(A54,'National Results (gha) '!$A$15:$B$181,2,FALSE)</f>
        <v>13.342</v>
      </c>
      <c r="D54">
        <f t="shared" si="0"/>
        <v>13.342</v>
      </c>
      <c r="E54">
        <f>VLOOKUP($A54,'National Results (gha) '!$A$15:$P$181,11,FALSE)*$D54</f>
        <v>31.096922850200908</v>
      </c>
      <c r="F54">
        <f t="shared" si="1"/>
        <v>31.096922850200908</v>
      </c>
      <c r="J54">
        <f>VLOOKUP($A54,'National Results (gha) '!$A$15:$P$181,12,FALSE)*$D54</f>
        <v>5.488431586321165</v>
      </c>
      <c r="K54">
        <f t="shared" si="2"/>
        <v>5.488431586321165</v>
      </c>
      <c r="O54">
        <f>VLOOKUP($A54,'National Results (gha) '!$A$15:$P$181,13,FALSE)*$D54</f>
        <v>4.7534082303787795</v>
      </c>
      <c r="P54">
        <f t="shared" si="3"/>
        <v>4.7534082303787795</v>
      </c>
      <c r="T54">
        <f>VLOOKUP($A54,'National Results (gha) '!$A$15:$P$181,14,FALSE)*$D54</f>
        <v>17.493448048066863</v>
      </c>
      <c r="U54">
        <f t="shared" si="4"/>
        <v>17.493448048066863</v>
      </c>
      <c r="Y54">
        <f>VLOOKUP($A54,'National Results (gha) '!$A$15:$P$181,15,FALSE)*$D54</f>
        <v>2.3762588889989984</v>
      </c>
      <c r="Z54">
        <f t="shared" si="5"/>
        <v>2.3762588889989984</v>
      </c>
    </row>
    <row r="55" spans="1:26" ht="12.75">
      <c r="A55" t="s">
        <v>29</v>
      </c>
      <c r="B55" t="s">
        <v>187</v>
      </c>
      <c r="C55">
        <f>VLOOKUP(A55,'National Results (gha) '!$A$15:$B$181,2,FALSE)</f>
        <v>80.061</v>
      </c>
      <c r="D55">
        <f t="shared" si="0"/>
        <v>80.061</v>
      </c>
      <c r="E55">
        <f>VLOOKUP($A55,'National Results (gha) '!$A$15:$P$181,11,FALSE)*$D55</f>
        <v>49.47257003081186</v>
      </c>
      <c r="F55">
        <f t="shared" si="1"/>
        <v>49.47257003081186</v>
      </c>
      <c r="J55">
        <f>VLOOKUP($A55,'National Results (gha) '!$A$15:$P$181,12,FALSE)*$D55</f>
        <v>34.38680769160861</v>
      </c>
      <c r="K55">
        <f t="shared" si="2"/>
        <v>34.38680769160861</v>
      </c>
      <c r="O55">
        <f>VLOOKUP($A55,'National Results (gha) '!$A$15:$P$181,13,FALSE)*$D55</f>
        <v>0</v>
      </c>
      <c r="P55">
        <f t="shared" si="3"/>
        <v>0</v>
      </c>
      <c r="T55">
        <f>VLOOKUP($A55,'National Results (gha) '!$A$15:$P$181,14,FALSE)*$D55</f>
        <v>0.0390304507988997</v>
      </c>
      <c r="U55">
        <f t="shared" si="4"/>
        <v>0.0390304507988997</v>
      </c>
      <c r="Y55">
        <f>VLOOKUP($A55,'National Results (gha) '!$A$15:$P$181,15,FALSE)*$D55</f>
        <v>1.640340713834241</v>
      </c>
      <c r="Z55">
        <f t="shared" si="5"/>
        <v>1.640340713834241</v>
      </c>
    </row>
    <row r="56" spans="1:26" ht="12.75">
      <c r="A56" t="s">
        <v>166</v>
      </c>
      <c r="B56" t="s">
        <v>187</v>
      </c>
      <c r="C56">
        <f>VLOOKUP(A56,'National Results (gha) '!$A$15:$B$181,2,FALSE)</f>
        <v>6.107</v>
      </c>
      <c r="D56">
        <f t="shared" si="0"/>
        <v>6.107</v>
      </c>
      <c r="E56">
        <f>VLOOKUP($A56,'National Results (gha) '!$A$15:$P$181,11,FALSE)*$D56</f>
        <v>4.106773769401322</v>
      </c>
      <c r="F56">
        <f t="shared" si="1"/>
        <v>4.106773769401322</v>
      </c>
      <c r="J56">
        <f>VLOOKUP($A56,'National Results (gha) '!$A$15:$P$181,12,FALSE)*$D56</f>
        <v>2.159942718314783</v>
      </c>
      <c r="K56">
        <f t="shared" si="2"/>
        <v>2.159942718314783</v>
      </c>
      <c r="O56">
        <f>VLOOKUP($A56,'National Results (gha) '!$A$15:$P$181,13,FALSE)*$D56</f>
        <v>0.6919715646217475</v>
      </c>
      <c r="P56">
        <f t="shared" si="3"/>
        <v>0.6919715646217475</v>
      </c>
      <c r="T56">
        <f>VLOOKUP($A56,'National Results (gha) '!$A$15:$P$181,14,FALSE)*$D56</f>
        <v>0.274747445801647</v>
      </c>
      <c r="U56">
        <f t="shared" si="4"/>
        <v>0.274747445801647</v>
      </c>
      <c r="Y56">
        <f>VLOOKUP($A56,'National Results (gha) '!$A$15:$P$181,15,FALSE)*$D56</f>
        <v>0.6928091049865402</v>
      </c>
      <c r="Z56">
        <f t="shared" si="5"/>
        <v>0.6928091049865402</v>
      </c>
    </row>
    <row r="57" spans="1:26" ht="12.75">
      <c r="A57" t="s">
        <v>211</v>
      </c>
      <c r="B57" t="s">
        <v>185</v>
      </c>
      <c r="C57" t="e">
        <f>VLOOKUP(A57,'National Results (gha) '!$A$15:$B$181,2,FALSE)</f>
        <v>#N/A</v>
      </c>
      <c r="D57">
        <f t="shared" si="0"/>
        <v>0</v>
      </c>
      <c r="E57" t="e">
        <f>VLOOKUP($A57,'National Results (gha) '!$A$15:$P$181,11,FALSE)*$D57</f>
        <v>#N/A</v>
      </c>
      <c r="F57">
        <f t="shared" si="1"/>
        <v>0</v>
      </c>
      <c r="J57" t="e">
        <f>VLOOKUP($A57,'National Results (gha) '!$A$15:$P$181,12,FALSE)*$D57</f>
        <v>#N/A</v>
      </c>
      <c r="K57">
        <f t="shared" si="2"/>
        <v>0</v>
      </c>
      <c r="O57" t="e">
        <f>VLOOKUP($A57,'National Results (gha) '!$A$15:$P$181,13,FALSE)*$D57</f>
        <v>#N/A</v>
      </c>
      <c r="P57">
        <f t="shared" si="3"/>
        <v>0</v>
      </c>
      <c r="T57" t="e">
        <f>VLOOKUP($A57,'National Results (gha) '!$A$15:$P$181,14,FALSE)*$D57</f>
        <v>#N/A</v>
      </c>
      <c r="U57">
        <f t="shared" si="4"/>
        <v>0</v>
      </c>
      <c r="Y57" t="e">
        <f>VLOOKUP($A57,'National Results (gha) '!$A$15:$P$181,15,FALSE)*$D57</f>
        <v>#N/A</v>
      </c>
      <c r="Z57">
        <f t="shared" si="5"/>
        <v>0</v>
      </c>
    </row>
    <row r="58" spans="1:26" ht="12.75">
      <c r="A58" t="s">
        <v>212</v>
      </c>
      <c r="C58" t="e">
        <f>VLOOKUP(A58,'National Results (gha) '!$A$15:$B$181,2,FALSE)</f>
        <v>#N/A</v>
      </c>
      <c r="D58">
        <f t="shared" si="0"/>
        <v>0</v>
      </c>
      <c r="E58" t="e">
        <f>VLOOKUP($A58,'National Results (gha) '!$A$15:$P$181,11,FALSE)*$D58</f>
        <v>#N/A</v>
      </c>
      <c r="F58">
        <f t="shared" si="1"/>
        <v>0</v>
      </c>
      <c r="J58" t="e">
        <f>VLOOKUP($A58,'National Results (gha) '!$A$15:$P$181,12,FALSE)*$D58</f>
        <v>#N/A</v>
      </c>
      <c r="K58">
        <f t="shared" si="2"/>
        <v>0</v>
      </c>
      <c r="O58" t="e">
        <f>VLOOKUP($A58,'National Results (gha) '!$A$15:$P$181,13,FALSE)*$D58</f>
        <v>#N/A</v>
      </c>
      <c r="P58">
        <f t="shared" si="3"/>
        <v>0</v>
      </c>
      <c r="T58" t="e">
        <f>VLOOKUP($A58,'National Results (gha) '!$A$15:$P$181,14,FALSE)*$D58</f>
        <v>#N/A</v>
      </c>
      <c r="U58">
        <f t="shared" si="4"/>
        <v>0</v>
      </c>
      <c r="Y58" t="e">
        <f>VLOOKUP($A58,'National Results (gha) '!$A$15:$P$181,15,FALSE)*$D58</f>
        <v>#N/A</v>
      </c>
      <c r="Z58">
        <f t="shared" si="5"/>
        <v>0</v>
      </c>
    </row>
    <row r="59" spans="1:26" ht="12.75">
      <c r="A59" t="s">
        <v>100</v>
      </c>
      <c r="B59" t="s">
        <v>185</v>
      </c>
      <c r="C59">
        <f>VLOOKUP(A59,'National Results (gha) '!$A$15:$B$181,2,FALSE)</f>
        <v>1.343</v>
      </c>
      <c r="D59">
        <f t="shared" si="0"/>
        <v>1.343</v>
      </c>
      <c r="E59">
        <f>VLOOKUP($A59,'National Results (gha) '!$A$15:$P$181,11,FALSE)*$D59</f>
        <v>12.02949017431792</v>
      </c>
      <c r="F59">
        <f t="shared" si="1"/>
        <v>12.02949017431792</v>
      </c>
      <c r="J59">
        <f>VLOOKUP($A59,'National Results (gha) '!$A$15:$P$181,12,FALSE)*$D59</f>
        <v>1.3478789436766683</v>
      </c>
      <c r="K59">
        <f t="shared" si="2"/>
        <v>1.3478789436766683</v>
      </c>
      <c r="O59">
        <f>VLOOKUP($A59,'National Results (gha) '!$A$15:$P$181,13,FALSE)*$D59</f>
        <v>0.5274708939143665</v>
      </c>
      <c r="P59">
        <f t="shared" si="3"/>
        <v>0.5274708939143665</v>
      </c>
      <c r="T59">
        <f>VLOOKUP($A59,'National Results (gha) '!$A$15:$P$181,14,FALSE)*$D59</f>
        <v>4.386138211718366</v>
      </c>
      <c r="U59">
        <f t="shared" si="4"/>
        <v>4.386138211718366</v>
      </c>
      <c r="Y59">
        <f>VLOOKUP($A59,'National Results (gha) '!$A$15:$P$181,15,FALSE)*$D59</f>
        <v>5.511854598447947</v>
      </c>
      <c r="Z59">
        <f t="shared" si="5"/>
        <v>5.511854598447947</v>
      </c>
    </row>
    <row r="60" spans="1:26" ht="12.75">
      <c r="A60" t="s">
        <v>214</v>
      </c>
      <c r="C60" t="e">
        <f>VLOOKUP(A60,'National Results (gha) '!$A$15:$B$181,2,FALSE)</f>
        <v>#N/A</v>
      </c>
      <c r="D60">
        <f t="shared" si="0"/>
        <v>0</v>
      </c>
      <c r="E60" t="e">
        <f>VLOOKUP($A60,'National Results (gha) '!$A$15:$P$181,11,FALSE)*$D60</f>
        <v>#N/A</v>
      </c>
      <c r="F60">
        <f t="shared" si="1"/>
        <v>0</v>
      </c>
      <c r="J60" t="e">
        <f>VLOOKUP($A60,'National Results (gha) '!$A$15:$P$181,12,FALSE)*$D60</f>
        <v>#N/A</v>
      </c>
      <c r="K60">
        <f t="shared" si="2"/>
        <v>0</v>
      </c>
      <c r="O60" t="e">
        <f>VLOOKUP($A60,'National Results (gha) '!$A$15:$P$181,13,FALSE)*$D60</f>
        <v>#N/A</v>
      </c>
      <c r="P60">
        <f t="shared" si="3"/>
        <v>0</v>
      </c>
      <c r="T60" t="e">
        <f>VLOOKUP($A60,'National Results (gha) '!$A$15:$P$181,14,FALSE)*$D60</f>
        <v>#N/A</v>
      </c>
      <c r="U60">
        <f t="shared" si="4"/>
        <v>0</v>
      </c>
      <c r="Y60" t="e">
        <f>VLOOKUP($A60,'National Results (gha) '!$A$15:$P$181,15,FALSE)*$D60</f>
        <v>#N/A</v>
      </c>
      <c r="Z60">
        <f t="shared" si="5"/>
        <v>0</v>
      </c>
    </row>
    <row r="61" spans="1:26" ht="12.75">
      <c r="A61" t="s">
        <v>213</v>
      </c>
      <c r="C61" t="e">
        <f>VLOOKUP(A61,'National Results (gha) '!$A$15:$B$181,2,FALSE)</f>
        <v>#N/A</v>
      </c>
      <c r="D61">
        <f t="shared" si="0"/>
        <v>0</v>
      </c>
      <c r="E61" t="e">
        <f>VLOOKUP($A61,'National Results (gha) '!$A$15:$P$181,11,FALSE)*$D61</f>
        <v>#N/A</v>
      </c>
      <c r="F61">
        <f t="shared" si="1"/>
        <v>0</v>
      </c>
      <c r="J61" t="e">
        <f>VLOOKUP($A61,'National Results (gha) '!$A$15:$P$181,12,FALSE)*$D61</f>
        <v>#N/A</v>
      </c>
      <c r="K61">
        <f t="shared" si="2"/>
        <v>0</v>
      </c>
      <c r="O61" t="e">
        <f>VLOOKUP($A61,'National Results (gha) '!$A$15:$P$181,13,FALSE)*$D61</f>
        <v>#N/A</v>
      </c>
      <c r="P61">
        <f t="shared" si="3"/>
        <v>0</v>
      </c>
      <c r="T61" t="e">
        <f>VLOOKUP($A61,'National Results (gha) '!$A$15:$P$181,14,FALSE)*$D61</f>
        <v>#N/A</v>
      </c>
      <c r="U61">
        <f t="shared" si="4"/>
        <v>0</v>
      </c>
      <c r="Y61" t="e">
        <f>VLOOKUP($A61,'National Results (gha) '!$A$15:$P$181,15,FALSE)*$D61</f>
        <v>#N/A</v>
      </c>
      <c r="Z61">
        <f t="shared" si="5"/>
        <v>0</v>
      </c>
    </row>
    <row r="62" spans="1:26" ht="12.75">
      <c r="A62" t="s">
        <v>140</v>
      </c>
      <c r="B62" t="s">
        <v>188</v>
      </c>
      <c r="C62" t="e">
        <f>VLOOKUP(A62,'National Results (gha) '!$A$15:$B$181,2,FALSE)</f>
        <v>#N/A</v>
      </c>
      <c r="D62">
        <f t="shared" si="0"/>
        <v>0</v>
      </c>
      <c r="E62" t="e">
        <f>VLOOKUP($A62,'National Results (gha) '!$A$15:$P$181,11,FALSE)*$D62</f>
        <v>#N/A</v>
      </c>
      <c r="F62">
        <f t="shared" si="1"/>
        <v>0</v>
      </c>
      <c r="J62" t="e">
        <f>VLOOKUP($A62,'National Results (gha) '!$A$15:$P$181,12,FALSE)*$D62</f>
        <v>#N/A</v>
      </c>
      <c r="K62">
        <f t="shared" si="2"/>
        <v>0</v>
      </c>
      <c r="O62" t="e">
        <f>VLOOKUP($A62,'National Results (gha) '!$A$15:$P$181,13,FALSE)*$D62</f>
        <v>#N/A</v>
      </c>
      <c r="P62">
        <f t="shared" si="3"/>
        <v>0</v>
      </c>
      <c r="T62" t="e">
        <f>VLOOKUP($A62,'National Results (gha) '!$A$15:$P$181,14,FALSE)*$D62</f>
        <v>#N/A</v>
      </c>
      <c r="U62">
        <f t="shared" si="4"/>
        <v>0</v>
      </c>
      <c r="Y62" t="e">
        <f>VLOOKUP($A62,'National Results (gha) '!$A$15:$P$181,15,FALSE)*$D62</f>
        <v>#N/A</v>
      </c>
      <c r="Z62">
        <f t="shared" si="5"/>
        <v>0</v>
      </c>
    </row>
    <row r="63" spans="1:26" ht="12.75">
      <c r="A63" t="s">
        <v>130</v>
      </c>
      <c r="B63" t="s">
        <v>185</v>
      </c>
      <c r="C63">
        <f>VLOOKUP(A63,'National Results (gha) '!$A$15:$B$181,2,FALSE)</f>
        <v>5.283</v>
      </c>
      <c r="D63">
        <f t="shared" si="0"/>
        <v>5.283</v>
      </c>
      <c r="E63">
        <f>VLOOKUP($A63,'National Results (gha) '!$A$15:$P$181,11,FALSE)*$D63</f>
        <v>65.85199639729372</v>
      </c>
      <c r="F63">
        <f t="shared" si="1"/>
        <v>65.85199639729372</v>
      </c>
      <c r="J63">
        <f>VLOOKUP($A63,'National Results (gha) '!$A$15:$P$181,12,FALSE)*$D63</f>
        <v>5.68751649937157</v>
      </c>
      <c r="K63">
        <f t="shared" si="2"/>
        <v>5.68751649937157</v>
      </c>
      <c r="O63">
        <f>VLOOKUP($A63,'National Results (gha) '!$A$15:$P$181,13,FALSE)*$D63</f>
        <v>0.020182578168789374</v>
      </c>
      <c r="P63">
        <f t="shared" si="3"/>
        <v>0.020182578168789374</v>
      </c>
      <c r="T63">
        <f>VLOOKUP($A63,'National Results (gha) '!$A$15:$P$181,14,FALSE)*$D63</f>
        <v>46.29341218488079</v>
      </c>
      <c r="U63">
        <f t="shared" si="4"/>
        <v>46.29341218488079</v>
      </c>
      <c r="Y63">
        <f>VLOOKUP($A63,'National Results (gha) '!$A$15:$P$181,15,FALSE)*$D63</f>
        <v>13.270102033854496</v>
      </c>
      <c r="Z63">
        <f t="shared" si="5"/>
        <v>13.270102033854496</v>
      </c>
    </row>
    <row r="64" spans="1:26" ht="12.75">
      <c r="A64" t="s">
        <v>101</v>
      </c>
      <c r="B64" t="s">
        <v>185</v>
      </c>
      <c r="C64">
        <f>VLOOKUP(A64,'National Results (gha) '!$A$15:$B$181,2,FALSE)</f>
        <v>61.714</v>
      </c>
      <c r="D64">
        <f t="shared" si="0"/>
        <v>61.714</v>
      </c>
      <c r="E64">
        <f>VLOOKUP($A64,'National Results (gha) '!$A$15:$P$181,11,FALSE)*$D64</f>
        <v>185.33965486297032</v>
      </c>
      <c r="F64">
        <f t="shared" si="1"/>
        <v>185.33965486297032</v>
      </c>
      <c r="J64">
        <f>VLOOKUP($A64,'National Results (gha) '!$A$15:$P$181,12,FALSE)*$D64</f>
        <v>90.01650415967231</v>
      </c>
      <c r="K64">
        <f t="shared" si="2"/>
        <v>90.01650415967231</v>
      </c>
      <c r="O64">
        <f>VLOOKUP($A64,'National Results (gha) '!$A$15:$P$181,13,FALSE)*$D64</f>
        <v>15.192300374561393</v>
      </c>
      <c r="P64">
        <f t="shared" si="3"/>
        <v>15.192300374561393</v>
      </c>
      <c r="T64">
        <f>VLOOKUP($A64,'National Results (gha) '!$A$15:$P$181,14,FALSE)*$D64</f>
        <v>55.48108119658287</v>
      </c>
      <c r="U64">
        <f t="shared" si="4"/>
        <v>55.48108119658287</v>
      </c>
      <c r="Y64">
        <f>VLOOKUP($A64,'National Results (gha) '!$A$15:$P$181,15,FALSE)*$D64</f>
        <v>9.725184425766233</v>
      </c>
      <c r="Z64">
        <f t="shared" si="5"/>
        <v>9.725184425766233</v>
      </c>
    </row>
    <row r="65" spans="1:26" ht="12.75">
      <c r="A65" t="s">
        <v>215</v>
      </c>
      <c r="C65" t="e">
        <f>VLOOKUP(A65,'National Results (gha) '!$A$15:$B$181,2,FALSE)</f>
        <v>#N/A</v>
      </c>
      <c r="D65">
        <f t="shared" si="0"/>
        <v>0</v>
      </c>
      <c r="E65" t="e">
        <f>VLOOKUP($A65,'National Results (gha) '!$A$15:$P$181,11,FALSE)*$D65</f>
        <v>#N/A</v>
      </c>
      <c r="F65">
        <f t="shared" si="1"/>
        <v>0</v>
      </c>
      <c r="J65" t="e">
        <f>VLOOKUP($A65,'National Results (gha) '!$A$15:$P$181,12,FALSE)*$D65</f>
        <v>#N/A</v>
      </c>
      <c r="K65">
        <f t="shared" si="2"/>
        <v>0</v>
      </c>
      <c r="O65" t="e">
        <f>VLOOKUP($A65,'National Results (gha) '!$A$15:$P$181,13,FALSE)*$D65</f>
        <v>#N/A</v>
      </c>
      <c r="P65">
        <f t="shared" si="3"/>
        <v>0</v>
      </c>
      <c r="T65" t="e">
        <f>VLOOKUP($A65,'National Results (gha) '!$A$15:$P$181,14,FALSE)*$D65</f>
        <v>#N/A</v>
      </c>
      <c r="U65">
        <f t="shared" si="4"/>
        <v>0</v>
      </c>
      <c r="Y65" t="e">
        <f>VLOOKUP($A65,'National Results (gha) '!$A$15:$P$181,15,FALSE)*$D65</f>
        <v>#N/A</v>
      </c>
      <c r="Z65">
        <f t="shared" si="5"/>
        <v>0</v>
      </c>
    </row>
    <row r="66" spans="1:26" ht="12.75">
      <c r="A66" t="s">
        <v>216</v>
      </c>
      <c r="B66" t="s">
        <v>185</v>
      </c>
      <c r="C66" t="e">
        <f>VLOOKUP(A66,'National Results (gha) '!$A$15:$B$181,2,FALSE)</f>
        <v>#N/A</v>
      </c>
      <c r="D66">
        <f t="shared" si="0"/>
        <v>0</v>
      </c>
      <c r="E66" t="e">
        <f>VLOOKUP($A66,'National Results (gha) '!$A$15:$P$181,11,FALSE)*$D66</f>
        <v>#N/A</v>
      </c>
      <c r="F66">
        <f t="shared" si="1"/>
        <v>0</v>
      </c>
      <c r="J66" t="e">
        <f>VLOOKUP($A66,'National Results (gha) '!$A$15:$P$181,12,FALSE)*$D66</f>
        <v>#N/A</v>
      </c>
      <c r="K66">
        <f t="shared" si="2"/>
        <v>0</v>
      </c>
      <c r="O66" t="e">
        <f>VLOOKUP($A66,'National Results (gha) '!$A$15:$P$181,13,FALSE)*$D66</f>
        <v>#N/A</v>
      </c>
      <c r="P66">
        <f t="shared" si="3"/>
        <v>0</v>
      </c>
      <c r="T66" t="e">
        <f>VLOOKUP($A66,'National Results (gha) '!$A$15:$P$181,14,FALSE)*$D66</f>
        <v>#N/A</v>
      </c>
      <c r="U66">
        <f t="shared" si="4"/>
        <v>0</v>
      </c>
      <c r="Y66" t="e">
        <f>VLOOKUP($A66,'National Results (gha) '!$A$15:$P$181,15,FALSE)*$D66</f>
        <v>#N/A</v>
      </c>
      <c r="Z66">
        <f t="shared" si="5"/>
        <v>0</v>
      </c>
    </row>
    <row r="67" spans="1:26" ht="12.75">
      <c r="A67" t="s">
        <v>139</v>
      </c>
      <c r="B67" t="s">
        <v>187</v>
      </c>
      <c r="C67" t="e">
        <f>VLOOKUP(A67,'National Results (gha) '!$A$15:$B$181,2,FALSE)</f>
        <v>#N/A</v>
      </c>
      <c r="D67">
        <f aca="true" t="shared" si="6" ref="D67:D130">IF(ISNUMBER(C67),C67,0)</f>
        <v>0</v>
      </c>
      <c r="E67" t="e">
        <f>VLOOKUP($A67,'National Results (gha) '!$A$15:$P$181,11,FALSE)*$D67</f>
        <v>#N/A</v>
      </c>
      <c r="F67">
        <f aca="true" t="shared" si="7" ref="F67:F130">IF(ISNUMBER(E67),E67,0)</f>
        <v>0</v>
      </c>
      <c r="J67" t="e">
        <f>VLOOKUP($A67,'National Results (gha) '!$A$15:$P$181,12,FALSE)*$D67</f>
        <v>#N/A</v>
      </c>
      <c r="K67">
        <f aca="true" t="shared" si="8" ref="K67:K130">IF(ISNUMBER(J67),J67,0)</f>
        <v>0</v>
      </c>
      <c r="O67" t="e">
        <f>VLOOKUP($A67,'National Results (gha) '!$A$15:$P$181,13,FALSE)*$D67</f>
        <v>#N/A</v>
      </c>
      <c r="P67">
        <f aca="true" t="shared" si="9" ref="P67:P130">IF(ISNUMBER(O67),O67,0)</f>
        <v>0</v>
      </c>
      <c r="T67" t="e">
        <f>VLOOKUP($A67,'National Results (gha) '!$A$15:$P$181,14,FALSE)*$D67</f>
        <v>#N/A</v>
      </c>
      <c r="U67">
        <f aca="true" t="shared" si="10" ref="U67:U130">IF(ISNUMBER(T67),T67,0)</f>
        <v>0</v>
      </c>
      <c r="Y67" t="e">
        <f>VLOOKUP($A67,'National Results (gha) '!$A$15:$P$181,15,FALSE)*$D67</f>
        <v>#N/A</v>
      </c>
      <c r="Z67">
        <f aca="true" t="shared" si="11" ref="Z67:Z130">IF(ISNUMBER(Y67),Y67,0)</f>
        <v>0</v>
      </c>
    </row>
    <row r="68" spans="1:26" ht="12.75">
      <c r="A68" t="s">
        <v>268</v>
      </c>
      <c r="B68" t="s">
        <v>187</v>
      </c>
      <c r="C68">
        <f>VLOOKUP(A68,'National Results (gha) '!$A$15:$B$181,2,FALSE)</f>
        <v>4.358</v>
      </c>
      <c r="D68">
        <f t="shared" si="6"/>
        <v>4.358</v>
      </c>
      <c r="E68">
        <f>VLOOKUP($A68,'National Results (gha) '!$A$15:$P$181,11,FALSE)*$D68</f>
        <v>5.256092296777019</v>
      </c>
      <c r="F68">
        <f t="shared" si="7"/>
        <v>5.256092296777019</v>
      </c>
      <c r="J68">
        <f>VLOOKUP($A68,'National Results (gha) '!$A$15:$P$181,12,FALSE)*$D68</f>
        <v>0.7439843532645819</v>
      </c>
      <c r="K68">
        <f t="shared" si="8"/>
        <v>0.7439843532645819</v>
      </c>
      <c r="O68">
        <f>VLOOKUP($A68,'National Results (gha) '!$A$15:$P$181,13,FALSE)*$D68</f>
        <v>1.599276398173469</v>
      </c>
      <c r="P68">
        <f t="shared" si="9"/>
        <v>1.599276398173469</v>
      </c>
      <c r="T68">
        <f>VLOOKUP($A68,'National Results (gha) '!$A$15:$P$181,14,FALSE)*$D68</f>
        <v>2.5131338381401815</v>
      </c>
      <c r="U68">
        <f t="shared" si="10"/>
        <v>2.5131338381401815</v>
      </c>
      <c r="Y68">
        <f>VLOOKUP($A68,'National Results (gha) '!$A$15:$P$181,15,FALSE)*$D68</f>
        <v>0.20074313924604298</v>
      </c>
      <c r="Z68">
        <f t="shared" si="11"/>
        <v>0.20074313924604298</v>
      </c>
    </row>
    <row r="69" spans="1:26" ht="12.75">
      <c r="A69" t="s">
        <v>167</v>
      </c>
      <c r="B69" t="s">
        <v>188</v>
      </c>
      <c r="C69">
        <f>VLOOKUP(A69,'National Results (gha) '!$A$15:$B$181,2,FALSE)</f>
        <v>1.422</v>
      </c>
      <c r="D69">
        <f t="shared" si="6"/>
        <v>1.422</v>
      </c>
      <c r="E69">
        <f>VLOOKUP($A69,'National Results (gha) '!$A$15:$P$181,11,FALSE)*$D69</f>
        <v>41.65096384102057</v>
      </c>
      <c r="F69">
        <f t="shared" si="7"/>
        <v>41.65096384102057</v>
      </c>
      <c r="J69">
        <f>VLOOKUP($A69,'National Results (gha) '!$A$15:$P$181,12,FALSE)*$D69</f>
        <v>0.38418819660299747</v>
      </c>
      <c r="K69">
        <f t="shared" si="8"/>
        <v>0.38418819660299747</v>
      </c>
      <c r="O69">
        <f>VLOOKUP($A69,'National Results (gha) '!$A$15:$P$181,13,FALSE)*$D69</f>
        <v>5.953712158482798</v>
      </c>
      <c r="P69">
        <f t="shared" si="9"/>
        <v>5.953712158482798</v>
      </c>
      <c r="T69">
        <f>VLOOKUP($A69,'National Results (gha) '!$A$15:$P$181,14,FALSE)*$D69</f>
        <v>30.325266326073727</v>
      </c>
      <c r="U69">
        <f t="shared" si="10"/>
        <v>30.325266326073727</v>
      </c>
      <c r="Y69">
        <f>VLOOKUP($A69,'National Results (gha) '!$A$15:$P$181,15,FALSE)*$D69</f>
        <v>4.944830172863125</v>
      </c>
      <c r="Z69">
        <f t="shared" si="11"/>
        <v>4.944830172863125</v>
      </c>
    </row>
    <row r="70" spans="1:26" ht="12.75">
      <c r="A70" t="s">
        <v>31</v>
      </c>
      <c r="B70" t="s">
        <v>186</v>
      </c>
      <c r="C70">
        <f>VLOOKUP(A70,'National Results (gha) '!$A$15:$B$181,2,FALSE)</f>
        <v>1.616</v>
      </c>
      <c r="D70">
        <f t="shared" si="6"/>
        <v>1.616</v>
      </c>
      <c r="E70">
        <f>VLOOKUP($A70,'National Results (gha) '!$A$15:$P$181,11,FALSE)*$D70</f>
        <v>1.7806161307524293</v>
      </c>
      <c r="F70">
        <f t="shared" si="7"/>
        <v>1.7806161307524293</v>
      </c>
      <c r="J70">
        <f>VLOOKUP($A70,'National Results (gha) '!$A$15:$P$181,12,FALSE)*$D70</f>
        <v>0.5292592374614692</v>
      </c>
      <c r="K70">
        <f t="shared" si="8"/>
        <v>0.5292592374614692</v>
      </c>
      <c r="O70">
        <f>VLOOKUP($A70,'National Results (gha) '!$A$15:$P$181,13,FALSE)*$D70</f>
        <v>0.20332686093919777</v>
      </c>
      <c r="P70">
        <f t="shared" si="9"/>
        <v>0.20332686093919777</v>
      </c>
      <c r="T70">
        <f>VLOOKUP($A70,'National Results (gha) '!$A$15:$P$181,14,FALSE)*$D70</f>
        <v>0.35265147676277836</v>
      </c>
      <c r="U70">
        <f t="shared" si="10"/>
        <v>0.35265147676277836</v>
      </c>
      <c r="Y70">
        <f>VLOOKUP($A70,'National Results (gha) '!$A$15:$P$181,15,FALSE)*$D70</f>
        <v>0.6304321678055773</v>
      </c>
      <c r="Z70">
        <f t="shared" si="11"/>
        <v>0.6304321678055773</v>
      </c>
    </row>
    <row r="71" spans="1:26" ht="12.75">
      <c r="A71" t="s">
        <v>131</v>
      </c>
      <c r="B71" t="s">
        <v>185</v>
      </c>
      <c r="C71">
        <f>VLOOKUP(A71,'National Results (gha) '!$A$15:$B$181,2,FALSE)</f>
        <v>82.343</v>
      </c>
      <c r="D71">
        <f t="shared" si="6"/>
        <v>82.343</v>
      </c>
      <c r="E71">
        <f>VLOOKUP($A71,'National Results (gha) '!$A$15:$P$181,11,FALSE)*$D71</f>
        <v>158.4835291025384</v>
      </c>
      <c r="F71">
        <f t="shared" si="7"/>
        <v>158.4835291025384</v>
      </c>
      <c r="J71">
        <f>VLOOKUP($A71,'National Results (gha) '!$A$15:$P$181,12,FALSE)*$D71</f>
        <v>75.72651364587574</v>
      </c>
      <c r="K71">
        <f t="shared" si="8"/>
        <v>75.72651364587574</v>
      </c>
      <c r="O71">
        <f>VLOOKUP($A71,'National Results (gha) '!$A$15:$P$181,13,FALSE)*$D71</f>
        <v>7.390994844119948</v>
      </c>
      <c r="P71">
        <f t="shared" si="9"/>
        <v>7.390994844119948</v>
      </c>
      <c r="T71">
        <f>VLOOKUP($A71,'National Results (gha) '!$A$15:$P$181,14,FALSE)*$D71</f>
        <v>53.43487587942706</v>
      </c>
      <c r="U71">
        <f t="shared" si="10"/>
        <v>53.43487587942706</v>
      </c>
      <c r="Y71">
        <f>VLOOKUP($A71,'National Results (gha) '!$A$15:$P$181,15,FALSE)*$D71</f>
        <v>6.204816585404109</v>
      </c>
      <c r="Z71">
        <f t="shared" si="11"/>
        <v>6.204816585404109</v>
      </c>
    </row>
    <row r="72" spans="1:26" ht="12.75">
      <c r="A72" t="s">
        <v>136</v>
      </c>
      <c r="B72" t="s">
        <v>187</v>
      </c>
      <c r="C72">
        <f>VLOOKUP(A72,'National Results (gha) '!$A$15:$B$181,2,FALSE)</f>
        <v>3.778</v>
      </c>
      <c r="D72">
        <f t="shared" si="6"/>
        <v>3.778</v>
      </c>
      <c r="E72">
        <f>VLOOKUP($A72,'National Results (gha) '!$A$15:$P$181,11,FALSE)*$D72</f>
        <v>6.049212568048897</v>
      </c>
      <c r="F72">
        <f t="shared" si="7"/>
        <v>6.049212568048897</v>
      </c>
      <c r="J72">
        <f>VLOOKUP($A72,'National Results (gha) '!$A$15:$P$181,12,FALSE)*$D72</f>
        <v>1.4280006397155893</v>
      </c>
      <c r="K72">
        <f t="shared" si="8"/>
        <v>1.4280006397155893</v>
      </c>
      <c r="O72">
        <f>VLOOKUP($A72,'National Results (gha) '!$A$15:$P$181,13,FALSE)*$D72</f>
        <v>0.9908814833539212</v>
      </c>
      <c r="P72">
        <f t="shared" si="9"/>
        <v>0.9908814833539212</v>
      </c>
      <c r="T72">
        <f>VLOOKUP($A72,'National Results (gha) '!$A$15:$P$181,14,FALSE)*$D72</f>
        <v>3.4429933582520413</v>
      </c>
      <c r="U72">
        <f t="shared" si="10"/>
        <v>3.4429933582520413</v>
      </c>
      <c r="Y72">
        <f>VLOOKUP($A72,'National Results (gha) '!$A$15:$P$181,15,FALSE)*$D72</f>
        <v>0.0003674416437200179</v>
      </c>
      <c r="Z72">
        <f t="shared" si="11"/>
        <v>0.0003674416437200179</v>
      </c>
    </row>
    <row r="73" spans="1:26" ht="12.75">
      <c r="A73" t="s">
        <v>32</v>
      </c>
      <c r="B73" t="s">
        <v>186</v>
      </c>
      <c r="C73">
        <f>VLOOKUP(A73,'National Results (gha) '!$A$15:$B$181,2,FALSE)</f>
        <v>22.871</v>
      </c>
      <c r="D73">
        <f t="shared" si="6"/>
        <v>22.871</v>
      </c>
      <c r="E73">
        <f>VLOOKUP($A73,'National Results (gha) '!$A$15:$P$181,11,FALSE)*$D73</f>
        <v>27.216240900519963</v>
      </c>
      <c r="F73">
        <f t="shared" si="7"/>
        <v>27.216240900519963</v>
      </c>
      <c r="J73">
        <f>VLOOKUP($A73,'National Results (gha) '!$A$15:$P$181,12,FALSE)*$D73</f>
        <v>13.701188057216404</v>
      </c>
      <c r="K73">
        <f t="shared" si="8"/>
        <v>13.701188057216404</v>
      </c>
      <c r="O73">
        <f>VLOOKUP($A73,'National Results (gha) '!$A$15:$P$181,13,FALSE)*$D73</f>
        <v>6.604674505081298</v>
      </c>
      <c r="P73">
        <f t="shared" si="9"/>
        <v>6.604674505081298</v>
      </c>
      <c r="T73">
        <f>VLOOKUP($A73,'National Results (gha) '!$A$15:$P$181,14,FALSE)*$D73</f>
        <v>4.12629925845969</v>
      </c>
      <c r="U73">
        <f t="shared" si="10"/>
        <v>4.12629925845969</v>
      </c>
      <c r="Y73">
        <f>VLOOKUP($A73,'National Results (gha) '!$A$15:$P$181,15,FALSE)*$D73</f>
        <v>1.3078498422255298</v>
      </c>
      <c r="Z73">
        <f t="shared" si="11"/>
        <v>1.3078498422255298</v>
      </c>
    </row>
    <row r="74" spans="1:26" ht="12.75">
      <c r="A74" t="s">
        <v>217</v>
      </c>
      <c r="C74" t="e">
        <f>VLOOKUP(A74,'National Results (gha) '!$A$15:$B$181,2,FALSE)</f>
        <v>#N/A</v>
      </c>
      <c r="D74">
        <f t="shared" si="6"/>
        <v>0</v>
      </c>
      <c r="E74" t="e">
        <f>VLOOKUP($A74,'National Results (gha) '!$A$15:$P$181,11,FALSE)*$D74</f>
        <v>#N/A</v>
      </c>
      <c r="F74">
        <f t="shared" si="7"/>
        <v>0</v>
      </c>
      <c r="J74" t="e">
        <f>VLOOKUP($A74,'National Results (gha) '!$A$15:$P$181,12,FALSE)*$D74</f>
        <v>#N/A</v>
      </c>
      <c r="K74">
        <f t="shared" si="8"/>
        <v>0</v>
      </c>
      <c r="O74" t="e">
        <f>VLOOKUP($A74,'National Results (gha) '!$A$15:$P$181,13,FALSE)*$D74</f>
        <v>#N/A</v>
      </c>
      <c r="P74">
        <f t="shared" si="9"/>
        <v>0</v>
      </c>
      <c r="T74" t="e">
        <f>VLOOKUP($A74,'National Results (gha) '!$A$15:$P$181,14,FALSE)*$D74</f>
        <v>#N/A</v>
      </c>
      <c r="U74">
        <f t="shared" si="10"/>
        <v>0</v>
      </c>
      <c r="Y74" t="e">
        <f>VLOOKUP($A74,'National Results (gha) '!$A$15:$P$181,15,FALSE)*$D74</f>
        <v>#N/A</v>
      </c>
      <c r="Z74">
        <f t="shared" si="11"/>
        <v>0</v>
      </c>
    </row>
    <row r="75" spans="1:26" ht="12.75">
      <c r="A75" t="s">
        <v>226</v>
      </c>
      <c r="B75" t="s">
        <v>187</v>
      </c>
      <c r="C75" t="e">
        <f>VLOOKUP(A75,'National Results (gha) '!$A$15:$B$181,2,FALSE)</f>
        <v>#N/A</v>
      </c>
      <c r="D75">
        <f t="shared" si="6"/>
        <v>0</v>
      </c>
      <c r="E75" t="e">
        <f>VLOOKUP($A75,'National Results (gha) '!$A$15:$P$181,11,FALSE)*$D75</f>
        <v>#N/A</v>
      </c>
      <c r="F75">
        <f t="shared" si="7"/>
        <v>0</v>
      </c>
      <c r="J75" t="e">
        <f>VLOOKUP($A75,'National Results (gha) '!$A$15:$P$181,12,FALSE)*$D75</f>
        <v>#N/A</v>
      </c>
      <c r="K75">
        <f t="shared" si="8"/>
        <v>0</v>
      </c>
      <c r="O75" t="e">
        <f>VLOOKUP($A75,'National Results (gha) '!$A$15:$P$181,13,FALSE)*$D75</f>
        <v>#N/A</v>
      </c>
      <c r="P75">
        <f t="shared" si="9"/>
        <v>0</v>
      </c>
      <c r="T75" t="e">
        <f>VLOOKUP($A75,'National Results (gha) '!$A$15:$P$181,14,FALSE)*$D75</f>
        <v>#N/A</v>
      </c>
      <c r="U75">
        <f t="shared" si="10"/>
        <v>0</v>
      </c>
      <c r="Y75" t="e">
        <f>VLOOKUP($A75,'National Results (gha) '!$A$15:$P$181,15,FALSE)*$D75</f>
        <v>#N/A</v>
      </c>
      <c r="Z75">
        <f t="shared" si="11"/>
        <v>0</v>
      </c>
    </row>
    <row r="76" spans="1:26" ht="12.75">
      <c r="A76" t="s">
        <v>102</v>
      </c>
      <c r="B76" t="s">
        <v>185</v>
      </c>
      <c r="C76">
        <f>VLOOKUP(A76,'National Results (gha) '!$A$15:$B$181,2,FALSE)</f>
        <v>11.112</v>
      </c>
      <c r="D76">
        <f t="shared" si="6"/>
        <v>11.112</v>
      </c>
      <c r="E76">
        <f>VLOOKUP($A76,'National Results (gha) '!$A$15:$P$181,11,FALSE)*$D76</f>
        <v>17.99767475985722</v>
      </c>
      <c r="F76">
        <f t="shared" si="7"/>
        <v>17.99767475985722</v>
      </c>
      <c r="J76">
        <f>VLOOKUP($A76,'National Results (gha) '!$A$15:$P$181,12,FALSE)*$D76</f>
        <v>11.696536764445199</v>
      </c>
      <c r="K76">
        <f t="shared" si="8"/>
        <v>11.696536764445199</v>
      </c>
      <c r="O76">
        <f>VLOOKUP($A76,'National Results (gha) '!$A$15:$P$181,13,FALSE)*$D76</f>
        <v>1.02343391916197</v>
      </c>
      <c r="P76">
        <f t="shared" si="9"/>
        <v>1.02343391916197</v>
      </c>
      <c r="T76">
        <f>VLOOKUP($A76,'National Results (gha) '!$A$15:$P$181,14,FALSE)*$D76</f>
        <v>1.5933318487493586</v>
      </c>
      <c r="U76">
        <f t="shared" si="10"/>
        <v>1.5933318487493586</v>
      </c>
      <c r="Y76">
        <f>VLOOKUP($A76,'National Results (gha) '!$A$15:$P$181,15,FALSE)*$D76</f>
        <v>2.4882039955381443</v>
      </c>
      <c r="Z76">
        <f t="shared" si="11"/>
        <v>2.4882039955381443</v>
      </c>
    </row>
    <row r="77" spans="1:26" ht="12.75">
      <c r="A77" t="s">
        <v>218</v>
      </c>
      <c r="B77" t="s">
        <v>185</v>
      </c>
      <c r="C77" t="e">
        <f>VLOOKUP(A77,'National Results (gha) '!$A$15:$B$181,2,FALSE)</f>
        <v>#N/A</v>
      </c>
      <c r="D77">
        <f t="shared" si="6"/>
        <v>0</v>
      </c>
      <c r="E77" t="e">
        <f>VLOOKUP($A77,'National Results (gha) '!$A$15:$P$181,11,FALSE)*$D77</f>
        <v>#N/A</v>
      </c>
      <c r="F77">
        <f t="shared" si="7"/>
        <v>0</v>
      </c>
      <c r="J77" t="e">
        <f>VLOOKUP($A77,'National Results (gha) '!$A$15:$P$181,12,FALSE)*$D77</f>
        <v>#N/A</v>
      </c>
      <c r="K77">
        <f t="shared" si="8"/>
        <v>0</v>
      </c>
      <c r="O77" t="e">
        <f>VLOOKUP($A77,'National Results (gha) '!$A$15:$P$181,13,FALSE)*$D77</f>
        <v>#N/A</v>
      </c>
      <c r="P77">
        <f t="shared" si="9"/>
        <v>0</v>
      </c>
      <c r="T77" t="e">
        <f>VLOOKUP($A77,'National Results (gha) '!$A$15:$P$181,14,FALSE)*$D77</f>
        <v>#N/A</v>
      </c>
      <c r="U77">
        <f t="shared" si="10"/>
        <v>0</v>
      </c>
      <c r="Y77" t="e">
        <f>VLOOKUP($A77,'National Results (gha) '!$A$15:$P$181,15,FALSE)*$D77</f>
        <v>#N/A</v>
      </c>
      <c r="Z77">
        <f t="shared" si="11"/>
        <v>0</v>
      </c>
    </row>
    <row r="78" spans="1:26" ht="12.75">
      <c r="A78" t="s">
        <v>219</v>
      </c>
      <c r="B78" t="s">
        <v>188</v>
      </c>
      <c r="C78" t="e">
        <f>VLOOKUP(A78,'National Results (gha) '!$A$15:$B$181,2,FALSE)</f>
        <v>#N/A</v>
      </c>
      <c r="D78">
        <f t="shared" si="6"/>
        <v>0</v>
      </c>
      <c r="E78" t="e">
        <f>VLOOKUP($A78,'National Results (gha) '!$A$15:$P$181,11,FALSE)*$D78</f>
        <v>#N/A</v>
      </c>
      <c r="F78">
        <f t="shared" si="7"/>
        <v>0</v>
      </c>
      <c r="J78" t="e">
        <f>VLOOKUP($A78,'National Results (gha) '!$A$15:$P$181,12,FALSE)*$D78</f>
        <v>#N/A</v>
      </c>
      <c r="K78">
        <f t="shared" si="8"/>
        <v>0</v>
      </c>
      <c r="O78" t="e">
        <f>VLOOKUP($A78,'National Results (gha) '!$A$15:$P$181,13,FALSE)*$D78</f>
        <v>#N/A</v>
      </c>
      <c r="P78">
        <f t="shared" si="9"/>
        <v>0</v>
      </c>
      <c r="T78" t="e">
        <f>VLOOKUP($A78,'National Results (gha) '!$A$15:$P$181,14,FALSE)*$D78</f>
        <v>#N/A</v>
      </c>
      <c r="U78">
        <f t="shared" si="10"/>
        <v>0</v>
      </c>
      <c r="Y78" t="e">
        <f>VLOOKUP($A78,'National Results (gha) '!$A$15:$P$181,15,FALSE)*$D78</f>
        <v>#N/A</v>
      </c>
      <c r="Z78">
        <f t="shared" si="11"/>
        <v>0</v>
      </c>
    </row>
    <row r="79" spans="1:26" ht="12.75">
      <c r="A79" t="s">
        <v>220</v>
      </c>
      <c r="C79" t="e">
        <f>VLOOKUP(A79,'National Results (gha) '!$A$15:$B$181,2,FALSE)</f>
        <v>#N/A</v>
      </c>
      <c r="D79">
        <f t="shared" si="6"/>
        <v>0</v>
      </c>
      <c r="E79" t="e">
        <f>VLOOKUP($A79,'National Results (gha) '!$A$15:$P$181,11,FALSE)*$D79</f>
        <v>#N/A</v>
      </c>
      <c r="F79">
        <f t="shared" si="7"/>
        <v>0</v>
      </c>
      <c r="J79" t="e">
        <f>VLOOKUP($A79,'National Results (gha) '!$A$15:$P$181,12,FALSE)*$D79</f>
        <v>#N/A</v>
      </c>
      <c r="K79">
        <f t="shared" si="8"/>
        <v>0</v>
      </c>
      <c r="O79" t="e">
        <f>VLOOKUP($A79,'National Results (gha) '!$A$15:$P$181,13,FALSE)*$D79</f>
        <v>#N/A</v>
      </c>
      <c r="P79">
        <f t="shared" si="9"/>
        <v>0</v>
      </c>
      <c r="T79" t="e">
        <f>VLOOKUP($A79,'National Results (gha) '!$A$15:$P$181,14,FALSE)*$D79</f>
        <v>#N/A</v>
      </c>
      <c r="U79">
        <f t="shared" si="10"/>
        <v>0</v>
      </c>
      <c r="Y79" t="e">
        <f>VLOOKUP($A79,'National Results (gha) '!$A$15:$P$181,15,FALSE)*$D79</f>
        <v>#N/A</v>
      </c>
      <c r="Z79">
        <f t="shared" si="11"/>
        <v>0</v>
      </c>
    </row>
    <row r="80" spans="1:26" ht="12.75">
      <c r="A80" t="s">
        <v>221</v>
      </c>
      <c r="B80" t="s">
        <v>185</v>
      </c>
      <c r="C80" t="e">
        <f>VLOOKUP(A80,'National Results (gha) '!$A$15:$B$181,2,FALSE)</f>
        <v>#N/A</v>
      </c>
      <c r="D80">
        <f t="shared" si="6"/>
        <v>0</v>
      </c>
      <c r="E80" t="e">
        <f>VLOOKUP($A80,'National Results (gha) '!$A$15:$P$181,11,FALSE)*$D80</f>
        <v>#N/A</v>
      </c>
      <c r="F80">
        <f t="shared" si="7"/>
        <v>0</v>
      </c>
      <c r="J80" t="e">
        <f>VLOOKUP($A80,'National Results (gha) '!$A$15:$P$181,12,FALSE)*$D80</f>
        <v>#N/A</v>
      </c>
      <c r="K80">
        <f t="shared" si="8"/>
        <v>0</v>
      </c>
      <c r="O80" t="e">
        <f>VLOOKUP($A80,'National Results (gha) '!$A$15:$P$181,13,FALSE)*$D80</f>
        <v>#N/A</v>
      </c>
      <c r="P80">
        <f t="shared" si="9"/>
        <v>0</v>
      </c>
      <c r="T80" t="e">
        <f>VLOOKUP($A80,'National Results (gha) '!$A$15:$P$181,14,FALSE)*$D80</f>
        <v>#N/A</v>
      </c>
      <c r="U80">
        <f t="shared" si="10"/>
        <v>0</v>
      </c>
      <c r="Y80" t="e">
        <f>VLOOKUP($A80,'National Results (gha) '!$A$15:$P$181,15,FALSE)*$D80</f>
        <v>#N/A</v>
      </c>
      <c r="Z80">
        <f t="shared" si="11"/>
        <v>0</v>
      </c>
    </row>
    <row r="81" spans="1:26" ht="12.75">
      <c r="A81" t="s">
        <v>86</v>
      </c>
      <c r="B81" t="s">
        <v>187</v>
      </c>
      <c r="C81">
        <f>VLOOKUP(A81,'National Results (gha) '!$A$15:$B$181,2,FALSE)</f>
        <v>13.354</v>
      </c>
      <c r="D81">
        <f t="shared" si="6"/>
        <v>13.354</v>
      </c>
      <c r="E81">
        <f>VLOOKUP($A81,'National Results (gha) '!$A$15:$P$181,11,FALSE)*$D81</f>
        <v>15.018269389170877</v>
      </c>
      <c r="F81">
        <f t="shared" si="7"/>
        <v>15.018269389170877</v>
      </c>
      <c r="J81">
        <f>VLOOKUP($A81,'National Results (gha) '!$A$15:$P$181,12,FALSE)*$D81</f>
        <v>5.6903035277383545</v>
      </c>
      <c r="K81">
        <f t="shared" si="8"/>
        <v>5.6903035277383545</v>
      </c>
      <c r="O81">
        <f>VLOOKUP($A81,'National Results (gha) '!$A$15:$P$181,13,FALSE)*$D81</f>
        <v>2.618912119365525</v>
      </c>
      <c r="P81">
        <f t="shared" si="9"/>
        <v>2.618912119365525</v>
      </c>
      <c r="T81">
        <f>VLOOKUP($A81,'National Results (gha) '!$A$15:$P$181,14,FALSE)*$D81</f>
        <v>5.338808091420923</v>
      </c>
      <c r="U81">
        <f t="shared" si="10"/>
        <v>5.338808091420923</v>
      </c>
      <c r="Y81">
        <f>VLOOKUP($A81,'National Results (gha) '!$A$15:$P$181,15,FALSE)*$D81</f>
        <v>0.6005381655057848</v>
      </c>
      <c r="Z81">
        <f t="shared" si="11"/>
        <v>0.6005381655057848</v>
      </c>
    </row>
    <row r="82" spans="1:26" ht="12.75">
      <c r="A82" t="s">
        <v>33</v>
      </c>
      <c r="B82" t="s">
        <v>186</v>
      </c>
      <c r="C82">
        <f>VLOOKUP(A82,'National Results (gha) '!$A$15:$B$181,2,FALSE)</f>
        <v>9.615</v>
      </c>
      <c r="D82">
        <f t="shared" si="6"/>
        <v>9.615</v>
      </c>
      <c r="E82">
        <f>VLOOKUP($A82,'National Results (gha) '!$A$15:$P$181,11,FALSE)*$D82</f>
        <v>27.381083014214003</v>
      </c>
      <c r="F82">
        <f t="shared" si="7"/>
        <v>27.381083014214003</v>
      </c>
      <c r="J82">
        <f>VLOOKUP($A82,'National Results (gha) '!$A$15:$P$181,12,FALSE)*$D82</f>
        <v>5.526899431463859</v>
      </c>
      <c r="K82">
        <f t="shared" si="8"/>
        <v>5.526899431463859</v>
      </c>
      <c r="O82">
        <f>VLOOKUP($A82,'National Results (gha) '!$A$15:$P$181,13,FALSE)*$D82</f>
        <v>8.741356567391795</v>
      </c>
      <c r="P82">
        <f t="shared" si="9"/>
        <v>8.741356567391795</v>
      </c>
      <c r="T82">
        <f>VLOOKUP($A82,'National Results (gha) '!$A$15:$P$181,14,FALSE)*$D82</f>
        <v>7.4180159632651685</v>
      </c>
      <c r="U82">
        <f t="shared" si="10"/>
        <v>7.4180159632651685</v>
      </c>
      <c r="Y82">
        <f>VLOOKUP($A82,'National Results (gha) '!$A$15:$P$181,15,FALSE)*$D82</f>
        <v>4.977045910596629</v>
      </c>
      <c r="Z82">
        <f t="shared" si="11"/>
        <v>4.977045910596629</v>
      </c>
    </row>
    <row r="83" spans="1:26" ht="12.75">
      <c r="A83" t="s">
        <v>222</v>
      </c>
      <c r="B83" t="s">
        <v>187</v>
      </c>
      <c r="C83" t="e">
        <f>VLOOKUP(A83,'National Results (gha) '!$A$15:$B$181,2,FALSE)</f>
        <v>#N/A</v>
      </c>
      <c r="D83">
        <f t="shared" si="6"/>
        <v>0</v>
      </c>
      <c r="E83" t="e">
        <f>VLOOKUP($A83,'National Results (gha) '!$A$15:$P$181,11,FALSE)*$D83</f>
        <v>#N/A</v>
      </c>
      <c r="F83">
        <f t="shared" si="7"/>
        <v>0</v>
      </c>
      <c r="J83" t="e">
        <f>VLOOKUP($A83,'National Results (gha) '!$A$15:$P$181,12,FALSE)*$D83</f>
        <v>#N/A</v>
      </c>
      <c r="K83">
        <f t="shared" si="8"/>
        <v>0</v>
      </c>
      <c r="O83" t="e">
        <f>VLOOKUP($A83,'National Results (gha) '!$A$15:$P$181,13,FALSE)*$D83</f>
        <v>#N/A</v>
      </c>
      <c r="P83">
        <f t="shared" si="9"/>
        <v>0</v>
      </c>
      <c r="T83" t="e">
        <f>VLOOKUP($A83,'National Results (gha) '!$A$15:$P$181,14,FALSE)*$D83</f>
        <v>#N/A</v>
      </c>
      <c r="U83">
        <f t="shared" si="10"/>
        <v>0</v>
      </c>
      <c r="Y83" t="e">
        <f>VLOOKUP($A83,'National Results (gha) '!$A$15:$P$181,15,FALSE)*$D83</f>
        <v>#N/A</v>
      </c>
      <c r="Z83">
        <f t="shared" si="11"/>
        <v>0</v>
      </c>
    </row>
    <row r="84" spans="1:26" ht="12.75">
      <c r="A84" t="s">
        <v>87</v>
      </c>
      <c r="B84" t="s">
        <v>186</v>
      </c>
      <c r="C84">
        <f>VLOOKUP(A84,'National Results (gha) '!$A$15:$B$181,2,FALSE)</f>
        <v>9.72</v>
      </c>
      <c r="D84">
        <f t="shared" si="6"/>
        <v>9.72</v>
      </c>
      <c r="E84">
        <f>VLOOKUP($A84,'National Results (gha) '!$A$15:$P$181,11,FALSE)*$D84</f>
        <v>2.997574260348657</v>
      </c>
      <c r="F84">
        <f t="shared" si="7"/>
        <v>2.997574260348657</v>
      </c>
      <c r="J84">
        <f>VLOOKUP($A84,'National Results (gha) '!$A$15:$P$181,12,FALSE)*$D84</f>
        <v>2.1072274552519086</v>
      </c>
      <c r="K84">
        <f t="shared" si="8"/>
        <v>2.1072274552519086</v>
      </c>
      <c r="O84">
        <f>VLOOKUP($A84,'National Results (gha) '!$A$15:$P$181,13,FALSE)*$D84</f>
        <v>0.33449655288567093</v>
      </c>
      <c r="P84">
        <f t="shared" si="9"/>
        <v>0.33449655288567093</v>
      </c>
      <c r="T84">
        <f>VLOOKUP($A84,'National Results (gha) '!$A$15:$P$181,14,FALSE)*$D84</f>
        <v>0.08614578069185722</v>
      </c>
      <c r="U84">
        <f t="shared" si="10"/>
        <v>0.08614578069185722</v>
      </c>
      <c r="Y84">
        <f>VLOOKUP($A84,'National Results (gha) '!$A$15:$P$181,15,FALSE)*$D84</f>
        <v>0.14405002853882956</v>
      </c>
      <c r="Z84">
        <f t="shared" si="11"/>
        <v>0.14405002853882956</v>
      </c>
    </row>
    <row r="85" spans="1:26" ht="12.75">
      <c r="A85" t="s">
        <v>223</v>
      </c>
      <c r="C85" t="e">
        <f>VLOOKUP(A85,'National Results (gha) '!$A$15:$B$181,2,FALSE)</f>
        <v>#N/A</v>
      </c>
      <c r="D85">
        <f t="shared" si="6"/>
        <v>0</v>
      </c>
      <c r="E85" t="e">
        <f>VLOOKUP($A85,'National Results (gha) '!$A$15:$P$181,11,FALSE)*$D85</f>
        <v>#N/A</v>
      </c>
      <c r="F85">
        <f t="shared" si="7"/>
        <v>0</v>
      </c>
      <c r="J85" t="e">
        <f>VLOOKUP($A85,'National Results (gha) '!$A$15:$P$181,12,FALSE)*$D85</f>
        <v>#N/A</v>
      </c>
      <c r="K85">
        <f t="shared" si="8"/>
        <v>0</v>
      </c>
      <c r="O85" t="e">
        <f>VLOOKUP($A85,'National Results (gha) '!$A$15:$P$181,13,FALSE)*$D85</f>
        <v>#N/A</v>
      </c>
      <c r="P85">
        <f t="shared" si="9"/>
        <v>0</v>
      </c>
      <c r="T85" t="e">
        <f>VLOOKUP($A85,'National Results (gha) '!$A$15:$P$181,14,FALSE)*$D85</f>
        <v>#N/A</v>
      </c>
      <c r="U85">
        <f t="shared" si="10"/>
        <v>0</v>
      </c>
      <c r="Y85" t="e">
        <f>VLOOKUP($A85,'National Results (gha) '!$A$15:$P$181,15,FALSE)*$D85</f>
        <v>#N/A</v>
      </c>
      <c r="Z85">
        <f t="shared" si="11"/>
        <v>0</v>
      </c>
    </row>
    <row r="86" spans="1:26" ht="12.75">
      <c r="A86" t="s">
        <v>88</v>
      </c>
      <c r="B86" t="s">
        <v>187</v>
      </c>
      <c r="C86">
        <f>VLOOKUP(A86,'National Results (gha) '!$A$15:$B$181,2,FALSE)</f>
        <v>7.174</v>
      </c>
      <c r="D86">
        <f t="shared" si="6"/>
        <v>7.174</v>
      </c>
      <c r="E86">
        <f>VLOOKUP($A86,'National Results (gha) '!$A$15:$P$181,11,FALSE)*$D86</f>
        <v>13.195080500773594</v>
      </c>
      <c r="F86">
        <f t="shared" si="7"/>
        <v>13.195080500773594</v>
      </c>
      <c r="J86">
        <f>VLOOKUP($A86,'National Results (gha) '!$A$15:$P$181,12,FALSE)*$D86</f>
        <v>2.9442871581744696</v>
      </c>
      <c r="K86">
        <f t="shared" si="8"/>
        <v>2.9442871581744696</v>
      </c>
      <c r="O86">
        <f>VLOOKUP($A86,'National Results (gha) '!$A$15:$P$181,13,FALSE)*$D86</f>
        <v>2.058622973216518</v>
      </c>
      <c r="P86">
        <f t="shared" si="9"/>
        <v>2.058622973216518</v>
      </c>
      <c r="T86">
        <f>VLOOKUP($A86,'National Results (gha) '!$A$15:$P$181,14,FALSE)*$D86</f>
        <v>6.042750150472511</v>
      </c>
      <c r="U86">
        <f t="shared" si="10"/>
        <v>6.042750150472511</v>
      </c>
      <c r="Y86">
        <f>VLOOKUP($A86,'National Results (gha) '!$A$15:$P$181,15,FALSE)*$D86</f>
        <v>1.643716219410469</v>
      </c>
      <c r="Z86">
        <f t="shared" si="11"/>
        <v>1.643716219410469</v>
      </c>
    </row>
    <row r="87" spans="1:26" ht="12.75">
      <c r="A87" t="s">
        <v>103</v>
      </c>
      <c r="B87" t="s">
        <v>185</v>
      </c>
      <c r="C87">
        <f>VLOOKUP(A87,'National Results (gha) '!$A$15:$B$181,2,FALSE)</f>
        <v>10.032</v>
      </c>
      <c r="D87">
        <f t="shared" si="6"/>
        <v>10.032</v>
      </c>
      <c r="E87">
        <f>VLOOKUP($A87,'National Results (gha) '!$A$15:$P$181,11,FALSE)*$D87</f>
        <v>22.38717342454109</v>
      </c>
      <c r="F87">
        <f t="shared" si="7"/>
        <v>22.38717342454109</v>
      </c>
      <c r="J87">
        <f>VLOOKUP($A87,'National Results (gha) '!$A$15:$P$181,12,FALSE)*$D87</f>
        <v>14.06236029886589</v>
      </c>
      <c r="K87">
        <f t="shared" si="8"/>
        <v>14.06236029886589</v>
      </c>
      <c r="O87">
        <f>VLOOKUP($A87,'National Results (gha) '!$A$15:$P$181,13,FALSE)*$D87</f>
        <v>0.9797785425388174</v>
      </c>
      <c r="P87">
        <f t="shared" si="9"/>
        <v>0.9797785425388174</v>
      </c>
      <c r="T87">
        <f>VLOOKUP($A87,'National Results (gha) '!$A$15:$P$181,14,FALSE)*$D87</f>
        <v>5.861151195987991</v>
      </c>
      <c r="U87">
        <f t="shared" si="10"/>
        <v>5.861151195987991</v>
      </c>
      <c r="Y87">
        <f>VLOOKUP($A87,'National Results (gha) '!$A$15:$P$181,15,FALSE)*$D87</f>
        <v>0.06393484600728305</v>
      </c>
      <c r="Z87">
        <f t="shared" si="11"/>
        <v>0.06393484600728305</v>
      </c>
    </row>
    <row r="88" spans="1:26" ht="12.75">
      <c r="A88" t="s">
        <v>117</v>
      </c>
      <c r="B88" t="s">
        <v>188</v>
      </c>
      <c r="C88">
        <f>VLOOKUP(A88,'National Results (gha) '!$A$15:$B$181,2,FALSE)</f>
        <v>4.429</v>
      </c>
      <c r="D88">
        <f t="shared" si="6"/>
        <v>4.429</v>
      </c>
      <c r="E88">
        <f>VLOOKUP($A88,'National Results (gha) '!$A$15:$P$181,11,FALSE)*$D88</f>
        <v>11.088245190080844</v>
      </c>
      <c r="F88">
        <f t="shared" si="7"/>
        <v>11.088245190080844</v>
      </c>
      <c r="J88">
        <f>VLOOKUP($A88,'National Results (gha) '!$A$15:$P$181,12,FALSE)*$D88</f>
        <v>3.0599633281005785</v>
      </c>
      <c r="K88">
        <f t="shared" si="8"/>
        <v>3.0599633281005785</v>
      </c>
      <c r="O88">
        <f>VLOOKUP($A88,'National Results (gha) '!$A$15:$P$181,13,FALSE)*$D88</f>
        <v>0.5921316152495709</v>
      </c>
      <c r="P88">
        <f t="shared" si="9"/>
        <v>0.5921316152495709</v>
      </c>
      <c r="T88">
        <f>VLOOKUP($A88,'National Results (gha) '!$A$15:$P$181,14,FALSE)*$D88</f>
        <v>4.52029856418648</v>
      </c>
      <c r="U88">
        <f t="shared" si="10"/>
        <v>4.52029856418648</v>
      </c>
      <c r="Y88">
        <f>VLOOKUP($A88,'National Results (gha) '!$A$15:$P$181,15,FALSE)*$D88</f>
        <v>1.3927875505207312</v>
      </c>
      <c r="Z88">
        <f t="shared" si="11"/>
        <v>1.3927875505207312</v>
      </c>
    </row>
    <row r="89" spans="1:26" ht="12.75">
      <c r="A89" t="s">
        <v>224</v>
      </c>
      <c r="B89" t="s">
        <v>185</v>
      </c>
      <c r="C89" t="e">
        <f>VLOOKUP(A89,'National Results (gha) '!$A$15:$B$181,2,FALSE)</f>
        <v>#N/A</v>
      </c>
      <c r="D89">
        <f t="shared" si="6"/>
        <v>0</v>
      </c>
      <c r="E89" t="e">
        <f>VLOOKUP($A89,'National Results (gha) '!$A$15:$P$181,11,FALSE)*$D89</f>
        <v>#N/A</v>
      </c>
      <c r="F89">
        <f t="shared" si="7"/>
        <v>0</v>
      </c>
      <c r="J89" t="e">
        <f>VLOOKUP($A89,'National Results (gha) '!$A$15:$P$181,12,FALSE)*$D89</f>
        <v>#N/A</v>
      </c>
      <c r="K89">
        <f t="shared" si="8"/>
        <v>0</v>
      </c>
      <c r="O89" t="e">
        <f>VLOOKUP($A89,'National Results (gha) '!$A$15:$P$181,13,FALSE)*$D89</f>
        <v>#N/A</v>
      </c>
      <c r="P89">
        <f t="shared" si="9"/>
        <v>0</v>
      </c>
      <c r="T89" t="e">
        <f>VLOOKUP($A89,'National Results (gha) '!$A$15:$P$181,14,FALSE)*$D89</f>
        <v>#N/A</v>
      </c>
      <c r="U89">
        <f t="shared" si="10"/>
        <v>0</v>
      </c>
      <c r="Y89" t="e">
        <f>VLOOKUP($A89,'National Results (gha) '!$A$15:$P$181,15,FALSE)*$D89</f>
        <v>#N/A</v>
      </c>
      <c r="Z89">
        <f t="shared" si="11"/>
        <v>0</v>
      </c>
    </row>
    <row r="90" spans="1:26" ht="12.75">
      <c r="A90" t="s">
        <v>69</v>
      </c>
      <c r="B90" t="s">
        <v>187</v>
      </c>
      <c r="C90">
        <f>VLOOKUP(A90,'National Results (gha) '!$A$15:$B$181,2,FALSE)</f>
        <v>1164.67</v>
      </c>
      <c r="D90">
        <f t="shared" si="6"/>
        <v>1164.67</v>
      </c>
      <c r="E90">
        <f>VLOOKUP($A90,'National Results (gha) '!$A$15:$P$181,11,FALSE)*$D90</f>
        <v>594.3267872289786</v>
      </c>
      <c r="F90">
        <f t="shared" si="7"/>
        <v>594.3267872289786</v>
      </c>
      <c r="J90">
        <f>VLOOKUP($A90,'National Results (gha) '!$A$15:$P$181,12,FALSE)*$D90</f>
        <v>465.0108082900599</v>
      </c>
      <c r="K90">
        <f t="shared" si="8"/>
        <v>465.0108082900599</v>
      </c>
      <c r="O90">
        <f>VLOOKUP($A90,'National Results (gha) '!$A$15:$P$181,13,FALSE)*$D90</f>
        <v>4.298295544711878</v>
      </c>
      <c r="P90">
        <f t="shared" si="9"/>
        <v>4.298295544711878</v>
      </c>
      <c r="T90">
        <f>VLOOKUP($A90,'National Results (gha) '!$A$15:$P$181,14,FALSE)*$D90</f>
        <v>26.447033461334396</v>
      </c>
      <c r="U90">
        <f t="shared" si="10"/>
        <v>26.447033461334396</v>
      </c>
      <c r="Y90">
        <f>VLOOKUP($A90,'National Results (gha) '!$A$15:$P$181,15,FALSE)*$D90</f>
        <v>38.12166051773676</v>
      </c>
      <c r="Z90">
        <f t="shared" si="11"/>
        <v>38.12166051773676</v>
      </c>
    </row>
    <row r="91" spans="1:26" ht="12.75">
      <c r="A91" t="s">
        <v>168</v>
      </c>
      <c r="B91" t="s">
        <v>187</v>
      </c>
      <c r="C91">
        <f>VLOOKUP(A91,'National Results (gha) '!$A$15:$B$181,2,FALSE)</f>
        <v>224.67</v>
      </c>
      <c r="D91">
        <f t="shared" si="6"/>
        <v>224.67</v>
      </c>
      <c r="E91">
        <f>VLOOKUP($A91,'National Results (gha) '!$A$15:$P$181,11,FALSE)*$D91</f>
        <v>303.8518976845651</v>
      </c>
      <c r="F91">
        <f t="shared" si="7"/>
        <v>303.8518976845651</v>
      </c>
      <c r="J91">
        <f>VLOOKUP($A91,'National Results (gha) '!$A$15:$P$181,12,FALSE)*$D91</f>
        <v>112.04600175235394</v>
      </c>
      <c r="K91">
        <f t="shared" si="8"/>
        <v>112.04600175235394</v>
      </c>
      <c r="O91">
        <f>VLOOKUP($A91,'National Results (gha) '!$A$15:$P$181,13,FALSE)*$D91</f>
        <v>14.144870868809999</v>
      </c>
      <c r="P91">
        <f t="shared" si="9"/>
        <v>14.144870868809999</v>
      </c>
      <c r="T91">
        <f>VLOOKUP($A91,'National Results (gha) '!$A$15:$P$181,14,FALSE)*$D91</f>
        <v>66.15817532216707</v>
      </c>
      <c r="U91">
        <f t="shared" si="10"/>
        <v>66.15817532216707</v>
      </c>
      <c r="Y91">
        <f>VLOOKUP($A91,'National Results (gha) '!$A$15:$P$181,15,FALSE)*$D91</f>
        <v>95.69166771857897</v>
      </c>
      <c r="Z91">
        <f t="shared" si="11"/>
        <v>95.69166771857897</v>
      </c>
    </row>
    <row r="92" spans="1:26" ht="12.75">
      <c r="A92" t="s">
        <v>141</v>
      </c>
      <c r="B92" t="s">
        <v>187</v>
      </c>
      <c r="C92">
        <f>VLOOKUP(A92,'National Results (gha) '!$A$15:$B$181,2,FALSE)</f>
        <v>72.437</v>
      </c>
      <c r="D92">
        <f t="shared" si="6"/>
        <v>72.437</v>
      </c>
      <c r="E92">
        <f>VLOOKUP($A92,'National Results (gha) '!$A$15:$P$181,11,FALSE)*$D92</f>
        <v>58.958716697430255</v>
      </c>
      <c r="F92">
        <f t="shared" si="7"/>
        <v>58.958716697430255</v>
      </c>
      <c r="J92">
        <f>VLOOKUP($A92,'National Results (gha) '!$A$15:$P$181,12,FALSE)*$D92</f>
        <v>38.16120709577119</v>
      </c>
      <c r="K92">
        <f t="shared" si="8"/>
        <v>38.16120709577119</v>
      </c>
      <c r="O92">
        <f>VLOOKUP($A92,'National Results (gha) '!$A$15:$P$181,13,FALSE)*$D92</f>
        <v>5.498657349326829</v>
      </c>
      <c r="P92">
        <f t="shared" si="9"/>
        <v>5.498657349326829</v>
      </c>
      <c r="T92">
        <f>VLOOKUP($A92,'National Results (gha) '!$A$15:$P$181,14,FALSE)*$D92</f>
        <v>4.8953306103041925</v>
      </c>
      <c r="U92">
        <f t="shared" si="10"/>
        <v>4.8953306103041925</v>
      </c>
      <c r="Y92">
        <f>VLOOKUP($A92,'National Results (gha) '!$A$15:$P$181,15,FALSE)*$D92</f>
        <v>4.284369565775413</v>
      </c>
      <c r="Z92">
        <f t="shared" si="11"/>
        <v>4.284369565775413</v>
      </c>
    </row>
    <row r="93" spans="1:26" ht="12.75">
      <c r="A93" t="s">
        <v>53</v>
      </c>
      <c r="B93" t="s">
        <v>187</v>
      </c>
      <c r="C93">
        <f>VLOOKUP(A93,'National Results (gha) '!$A$15:$B$181,2,FALSE)</f>
        <v>29.486</v>
      </c>
      <c r="D93">
        <f t="shared" si="6"/>
        <v>29.486</v>
      </c>
      <c r="E93">
        <f>VLOOKUP($A93,'National Results (gha) '!$A$15:$P$181,11,FALSE)*$D93</f>
        <v>8.88839008769906</v>
      </c>
      <c r="F93">
        <f t="shared" si="7"/>
        <v>8.88839008769906</v>
      </c>
      <c r="J93">
        <f>VLOOKUP($A93,'National Results (gha) '!$A$15:$P$181,12,FALSE)*$D93</f>
        <v>5.5953989864425635</v>
      </c>
      <c r="K93">
        <f t="shared" si="8"/>
        <v>5.5953989864425635</v>
      </c>
      <c r="O93">
        <f>VLOOKUP($A93,'National Results (gha) '!$A$15:$P$181,13,FALSE)*$D93</f>
        <v>0.6262535284727277</v>
      </c>
      <c r="P93">
        <f t="shared" si="9"/>
        <v>0.6262535284727277</v>
      </c>
      <c r="T93">
        <f>VLOOKUP($A93,'National Results (gha) '!$A$15:$P$181,14,FALSE)*$D93</f>
        <v>1.528340140451101</v>
      </c>
      <c r="U93">
        <f t="shared" si="10"/>
        <v>1.528340140451101</v>
      </c>
      <c r="Y93">
        <f>VLOOKUP($A93,'National Results (gha) '!$A$15:$P$181,15,FALSE)*$D93</f>
        <v>0.2014299051753769</v>
      </c>
      <c r="Z93">
        <f t="shared" si="11"/>
        <v>0.2014299051753769</v>
      </c>
    </row>
    <row r="94" spans="1:26" ht="12.75">
      <c r="A94" t="s">
        <v>132</v>
      </c>
      <c r="B94" t="s">
        <v>185</v>
      </c>
      <c r="C94">
        <f>VLOOKUP(A94,'National Results (gha) '!$A$15:$B$181,2,FALSE)</f>
        <v>4.355</v>
      </c>
      <c r="D94">
        <f t="shared" si="6"/>
        <v>4.355</v>
      </c>
      <c r="E94">
        <f>VLOOKUP($A94,'National Results (gha) '!$A$15:$P$181,11,FALSE)*$D94</f>
        <v>15.13626255465222</v>
      </c>
      <c r="F94">
        <f t="shared" si="7"/>
        <v>15.13626255465222</v>
      </c>
      <c r="J94">
        <f>VLOOKUP($A94,'National Results (gha) '!$A$15:$P$181,12,FALSE)*$D94</f>
        <v>2.6167134977442</v>
      </c>
      <c r="K94">
        <f t="shared" si="8"/>
        <v>2.6167134977442</v>
      </c>
      <c r="O94">
        <f>VLOOKUP($A94,'National Results (gha) '!$A$15:$P$181,13,FALSE)*$D94</f>
        <v>3.5682540132541396</v>
      </c>
      <c r="P94">
        <f t="shared" si="9"/>
        <v>3.5682540132541396</v>
      </c>
      <c r="T94">
        <f>VLOOKUP($A94,'National Results (gha) '!$A$15:$P$181,14,FALSE)*$D94</f>
        <v>1.0823174374219497</v>
      </c>
      <c r="U94">
        <f t="shared" si="10"/>
        <v>1.0823174374219497</v>
      </c>
      <c r="Y94">
        <f>VLOOKUP($A94,'National Results (gha) '!$A$15:$P$181,15,FALSE)*$D94</f>
        <v>7.124793205891611</v>
      </c>
      <c r="Z94">
        <f t="shared" si="11"/>
        <v>7.124793205891611</v>
      </c>
    </row>
    <row r="95" spans="1:26" ht="12.75">
      <c r="A95" t="s">
        <v>54</v>
      </c>
      <c r="B95" t="s">
        <v>185</v>
      </c>
      <c r="C95">
        <f>VLOOKUP(A95,'National Results (gha) '!$A$15:$B$181,2,FALSE)</f>
        <v>6.932</v>
      </c>
      <c r="D95">
        <f t="shared" si="6"/>
        <v>6.932</v>
      </c>
      <c r="E95">
        <f>VLOOKUP($A95,'National Results (gha) '!$A$15:$P$181,11,FALSE)*$D95</f>
        <v>2.2024745715050638</v>
      </c>
      <c r="F95">
        <f t="shared" si="7"/>
        <v>2.2024745715050638</v>
      </c>
      <c r="J95">
        <f>VLOOKUP($A95,'National Results (gha) '!$A$15:$P$181,12,FALSE)*$D95</f>
        <v>1.3462160075697784</v>
      </c>
      <c r="K95">
        <f t="shared" si="8"/>
        <v>1.3462160075697784</v>
      </c>
      <c r="O95">
        <f>VLOOKUP($A95,'National Results (gha) '!$A$15:$P$181,13,FALSE)*$D95</f>
        <v>0.046097156938825004</v>
      </c>
      <c r="P95">
        <f t="shared" si="9"/>
        <v>0.046097156938825004</v>
      </c>
      <c r="T95">
        <f>VLOOKUP($A95,'National Results (gha) '!$A$15:$P$181,14,FALSE)*$D95</f>
        <v>0.241523850839867</v>
      </c>
      <c r="U95">
        <f t="shared" si="10"/>
        <v>0.241523850839867</v>
      </c>
      <c r="Y95">
        <f>VLOOKUP($A95,'National Results (gha) '!$A$15:$P$181,15,FALSE)*$D95</f>
        <v>0.0995027596888526</v>
      </c>
      <c r="Z95">
        <f t="shared" si="11"/>
        <v>0.0995027596888526</v>
      </c>
    </row>
    <row r="96" spans="1:26" ht="12.75">
      <c r="A96" t="s">
        <v>104</v>
      </c>
      <c r="B96" t="s">
        <v>185</v>
      </c>
      <c r="C96">
        <f>VLOOKUP(A96,'National Results (gha) '!$A$15:$B$181,2,FALSE)</f>
        <v>59.305</v>
      </c>
      <c r="D96">
        <f t="shared" si="6"/>
        <v>59.305</v>
      </c>
      <c r="E96">
        <f>VLOOKUP($A96,'National Results (gha) '!$A$15:$P$181,11,FALSE)*$D96</f>
        <v>67.85406887622845</v>
      </c>
      <c r="F96">
        <f t="shared" si="7"/>
        <v>67.85406887622845</v>
      </c>
      <c r="J96">
        <f>VLOOKUP($A96,'National Results (gha) '!$A$15:$P$181,12,FALSE)*$D96</f>
        <v>37.62625598193123</v>
      </c>
      <c r="K96">
        <f t="shared" si="8"/>
        <v>37.62625598193123</v>
      </c>
      <c r="O96">
        <f>VLOOKUP($A96,'National Results (gha) '!$A$15:$P$181,13,FALSE)*$D96</f>
        <v>4.342184846320091</v>
      </c>
      <c r="P96">
        <f t="shared" si="9"/>
        <v>4.342184846320091</v>
      </c>
      <c r="T96">
        <f>VLOOKUP($A96,'National Results (gha) '!$A$15:$P$181,14,FALSE)*$D96</f>
        <v>16.199240150756395</v>
      </c>
      <c r="U96">
        <f t="shared" si="10"/>
        <v>16.199240150756395</v>
      </c>
      <c r="Y96">
        <f>VLOOKUP($A96,'National Results (gha) '!$A$15:$P$181,15,FALSE)*$D96</f>
        <v>3.4874309254977494</v>
      </c>
      <c r="Z96">
        <f t="shared" si="11"/>
        <v>3.4874309254977494</v>
      </c>
    </row>
    <row r="97" spans="1:26" ht="12.75">
      <c r="A97" t="s">
        <v>169</v>
      </c>
      <c r="B97" t="s">
        <v>186</v>
      </c>
      <c r="C97" t="e">
        <f>VLOOKUP(A97,'National Results (gha) '!$A$15:$B$181,2,FALSE)</f>
        <v>#N/A</v>
      </c>
      <c r="D97">
        <f t="shared" si="6"/>
        <v>0</v>
      </c>
      <c r="E97" t="e">
        <f>VLOOKUP($A97,'National Results (gha) '!$A$15:$P$181,11,FALSE)*$D97</f>
        <v>#N/A</v>
      </c>
      <c r="F97">
        <f t="shared" si="7"/>
        <v>0</v>
      </c>
      <c r="J97" t="e">
        <f>VLOOKUP($A97,'National Results (gha) '!$A$15:$P$181,12,FALSE)*$D97</f>
        <v>#N/A</v>
      </c>
      <c r="K97">
        <f t="shared" si="8"/>
        <v>0</v>
      </c>
      <c r="O97" t="e">
        <f>VLOOKUP($A97,'National Results (gha) '!$A$15:$P$181,13,FALSE)*$D97</f>
        <v>#N/A</v>
      </c>
      <c r="P97">
        <f t="shared" si="9"/>
        <v>0</v>
      </c>
      <c r="T97" t="e">
        <f>VLOOKUP($A97,'National Results (gha) '!$A$15:$P$181,14,FALSE)*$D97</f>
        <v>#N/A</v>
      </c>
      <c r="U97">
        <f t="shared" si="10"/>
        <v>0</v>
      </c>
      <c r="Y97" t="e">
        <f>VLOOKUP($A97,'National Results (gha) '!$A$15:$P$181,15,FALSE)*$D97</f>
        <v>#N/A</v>
      </c>
      <c r="Z97">
        <f t="shared" si="11"/>
        <v>0</v>
      </c>
    </row>
    <row r="98" spans="1:26" ht="12.75">
      <c r="A98" t="s">
        <v>56</v>
      </c>
      <c r="B98" t="s">
        <v>188</v>
      </c>
      <c r="C98">
        <f>VLOOKUP(A98,'National Results (gha) '!$A$15:$B$181,2,FALSE)</f>
        <v>15.408</v>
      </c>
      <c r="D98">
        <f t="shared" si="6"/>
        <v>15.408</v>
      </c>
      <c r="E98">
        <f>VLOOKUP($A98,'National Results (gha) '!$A$15:$P$181,11,FALSE)*$D98</f>
        <v>61.785302482130184</v>
      </c>
      <c r="F98">
        <f t="shared" si="7"/>
        <v>61.785302482130184</v>
      </c>
      <c r="J98">
        <f>VLOOKUP($A98,'National Results (gha) '!$A$15:$P$181,12,FALSE)*$D98</f>
        <v>24.69426291125582</v>
      </c>
      <c r="K98">
        <f t="shared" si="8"/>
        <v>24.69426291125582</v>
      </c>
      <c r="O98">
        <f>VLOOKUP($A98,'National Results (gha) '!$A$15:$P$181,13,FALSE)*$D98</f>
        <v>31.45175961544204</v>
      </c>
      <c r="P98">
        <f t="shared" si="9"/>
        <v>31.45175961544204</v>
      </c>
      <c r="T98">
        <f>VLOOKUP($A98,'National Results (gha) '!$A$15:$P$181,14,FALSE)*$D98</f>
        <v>3.8518698975020125</v>
      </c>
      <c r="U98">
        <f t="shared" si="10"/>
        <v>3.8518698975020125</v>
      </c>
      <c r="Y98">
        <f>VLOOKUP($A98,'National Results (gha) '!$A$15:$P$181,15,FALSE)*$D98</f>
        <v>0.9259529421744442</v>
      </c>
      <c r="Z98">
        <f t="shared" si="11"/>
        <v>0.9259529421744442</v>
      </c>
    </row>
    <row r="99" spans="1:26" ht="12.75">
      <c r="A99" t="s">
        <v>170</v>
      </c>
      <c r="B99" t="s">
        <v>188</v>
      </c>
      <c r="C99">
        <f>VLOOKUP(A99,'National Results (gha) '!$A$15:$B$181,2,FALSE)</f>
        <v>2.696</v>
      </c>
      <c r="D99">
        <f t="shared" si="6"/>
        <v>2.696</v>
      </c>
      <c r="E99">
        <f>VLOOKUP($A99,'National Results (gha) '!$A$15:$P$181,11,FALSE)*$D99</f>
        <v>1.0346300154855754</v>
      </c>
      <c r="F99">
        <f t="shared" si="7"/>
        <v>1.0346300154855754</v>
      </c>
      <c r="J99">
        <f>VLOOKUP($A99,'National Results (gha) '!$A$15:$P$181,12,FALSE)*$D99</f>
        <v>0.5045731063242288</v>
      </c>
      <c r="K99">
        <f t="shared" si="8"/>
        <v>0.5045731063242288</v>
      </c>
      <c r="O99">
        <f>VLOOKUP($A99,'National Results (gha) '!$A$15:$P$181,13,FALSE)*$D99</f>
        <v>0</v>
      </c>
      <c r="P99">
        <f t="shared" si="9"/>
        <v>0</v>
      </c>
      <c r="T99">
        <f>VLOOKUP($A99,'National Results (gha) '!$A$15:$P$181,14,FALSE)*$D99</f>
        <v>0.282691979357746</v>
      </c>
      <c r="U99">
        <f t="shared" si="10"/>
        <v>0.282691979357746</v>
      </c>
      <c r="Y99">
        <f>VLOOKUP($A99,'National Results (gha) '!$A$15:$P$181,15,FALSE)*$D99</f>
        <v>0.13918374514133894</v>
      </c>
      <c r="Z99">
        <f t="shared" si="11"/>
        <v>0.13918374514133894</v>
      </c>
    </row>
    <row r="100" spans="1:26" ht="12.75">
      <c r="A100" t="s">
        <v>127</v>
      </c>
      <c r="B100" t="s">
        <v>185</v>
      </c>
      <c r="C100">
        <f>VLOOKUP(A100,'National Results (gha) '!$A$15:$B$181,2,FALSE)</f>
        <v>127.396</v>
      </c>
      <c r="D100">
        <f t="shared" si="6"/>
        <v>127.396</v>
      </c>
      <c r="E100">
        <f>VLOOKUP($A100,'National Results (gha) '!$A$15:$P$181,11,FALSE)*$D100</f>
        <v>76.3249943183257</v>
      </c>
      <c r="F100">
        <f t="shared" si="7"/>
        <v>76.3249943183257</v>
      </c>
      <c r="J100">
        <f>VLOOKUP($A100,'National Results (gha) '!$A$15:$P$181,12,FALSE)*$D100</f>
        <v>15.021670324887126</v>
      </c>
      <c r="K100">
        <f t="shared" si="8"/>
        <v>15.021670324887126</v>
      </c>
      <c r="O100">
        <f>VLOOKUP($A100,'National Results (gha) '!$A$15:$P$181,13,FALSE)*$D100</f>
        <v>0.42594886021299777</v>
      </c>
      <c r="P100">
        <f t="shared" si="9"/>
        <v>0.42594886021299777</v>
      </c>
      <c r="T100">
        <f>VLOOKUP($A100,'National Results (gha) '!$A$15:$P$181,14,FALSE)*$D100</f>
        <v>43.47860823042534</v>
      </c>
      <c r="U100">
        <f t="shared" si="10"/>
        <v>43.47860823042534</v>
      </c>
      <c r="Y100">
        <f>VLOOKUP($A100,'National Results (gha) '!$A$15:$P$181,15,FALSE)*$D100</f>
        <v>9.38808777522064</v>
      </c>
      <c r="Z100">
        <f t="shared" si="11"/>
        <v>9.38808777522064</v>
      </c>
    </row>
    <row r="101" spans="1:26" ht="12.75">
      <c r="A101" t="s">
        <v>55</v>
      </c>
      <c r="B101" t="s">
        <v>187</v>
      </c>
      <c r="C101">
        <f>VLOOKUP(A101,'National Results (gha) '!$A$15:$B$181,2,FALSE)</f>
        <v>5.941</v>
      </c>
      <c r="D101">
        <f t="shared" si="6"/>
        <v>5.941</v>
      </c>
      <c r="E101">
        <f>VLOOKUP($A101,'National Results (gha) '!$A$15:$P$181,11,FALSE)*$D101</f>
        <v>1.433498242243512</v>
      </c>
      <c r="F101">
        <f t="shared" si="7"/>
        <v>1.433498242243512</v>
      </c>
      <c r="J101">
        <f>VLOOKUP($A101,'National Results (gha) '!$A$15:$P$181,12,FALSE)*$D101</f>
        <v>0.5883092973956039</v>
      </c>
      <c r="K101">
        <f t="shared" si="8"/>
        <v>0.5883092973956039</v>
      </c>
      <c r="O101">
        <f>VLOOKUP($A101,'National Results (gha) '!$A$15:$P$181,13,FALSE)*$D101</f>
        <v>0.12514756678405117</v>
      </c>
      <c r="P101">
        <f t="shared" si="9"/>
        <v>0.12514756678405117</v>
      </c>
      <c r="T101">
        <f>VLOOKUP($A101,'National Results (gha) '!$A$15:$P$181,14,FALSE)*$D101</f>
        <v>0.1539468830794188</v>
      </c>
      <c r="U101">
        <f t="shared" si="10"/>
        <v>0.1539468830794188</v>
      </c>
      <c r="Y101">
        <f>VLOOKUP($A101,'National Results (gha) '!$A$15:$P$181,15,FALSE)*$D101</f>
        <v>0.021868464398208172</v>
      </c>
      <c r="Z101">
        <f t="shared" si="11"/>
        <v>0.021868464398208172</v>
      </c>
    </row>
    <row r="102" spans="1:26" ht="12.75">
      <c r="A102" t="s">
        <v>58</v>
      </c>
      <c r="B102" t="s">
        <v>186</v>
      </c>
      <c r="C102">
        <f>VLOOKUP(A102,'National Results (gha) '!$A$15:$B$181,2,FALSE)</f>
        <v>5.346</v>
      </c>
      <c r="D102">
        <f t="shared" si="6"/>
        <v>5.346</v>
      </c>
      <c r="E102">
        <f>VLOOKUP($A102,'National Results (gha) '!$A$15:$P$181,11,FALSE)*$D102</f>
        <v>7.1838271322325395</v>
      </c>
      <c r="F102">
        <f t="shared" si="7"/>
        <v>7.1838271322325395</v>
      </c>
      <c r="J102">
        <f>VLOOKUP($A102,'National Results (gha) '!$A$15:$P$181,12,FALSE)*$D102</f>
        <v>2.478793373278208</v>
      </c>
      <c r="K102">
        <f t="shared" si="8"/>
        <v>2.478793373278208</v>
      </c>
      <c r="O102">
        <f>VLOOKUP($A102,'National Results (gha) '!$A$15:$P$181,13,FALSE)*$D102</f>
        <v>3.547718818732509</v>
      </c>
      <c r="P102">
        <f t="shared" si="9"/>
        <v>3.547718818732509</v>
      </c>
      <c r="T102">
        <f>VLOOKUP($A102,'National Results (gha) '!$A$15:$P$181,14,FALSE)*$D102</f>
        <v>0.44275745470408484</v>
      </c>
      <c r="U102">
        <f t="shared" si="10"/>
        <v>0.44275745470408484</v>
      </c>
      <c r="Y102">
        <f>VLOOKUP($A102,'National Results (gha) '!$A$15:$P$181,15,FALSE)*$D102</f>
        <v>0.2994649396318148</v>
      </c>
      <c r="Z102">
        <f t="shared" si="11"/>
        <v>0.2994649396318148</v>
      </c>
    </row>
    <row r="103" spans="1:26" ht="12.75">
      <c r="A103" t="s">
        <v>171</v>
      </c>
      <c r="B103" t="s">
        <v>186</v>
      </c>
      <c r="C103">
        <f>VLOOKUP(A103,'National Results (gha) '!$A$15:$B$181,2,FALSE)</f>
        <v>37.755</v>
      </c>
      <c r="D103">
        <f t="shared" si="6"/>
        <v>37.755</v>
      </c>
      <c r="E103">
        <f>VLOOKUP($A103,'National Results (gha) '!$A$15:$P$181,11,FALSE)*$D103</f>
        <v>22.44159956400809</v>
      </c>
      <c r="F103">
        <f t="shared" si="7"/>
        <v>22.44159956400809</v>
      </c>
      <c r="J103">
        <f>VLOOKUP($A103,'National Results (gha) '!$A$15:$P$181,12,FALSE)*$D103</f>
        <v>9.137706812454018</v>
      </c>
      <c r="K103">
        <f t="shared" si="8"/>
        <v>9.137706812454018</v>
      </c>
      <c r="O103">
        <f>VLOOKUP($A103,'National Results (gha) '!$A$15:$P$181,13,FALSE)*$D103</f>
        <v>10.33629964731141</v>
      </c>
      <c r="P103">
        <f t="shared" si="9"/>
        <v>10.33629964731141</v>
      </c>
      <c r="T103">
        <f>VLOOKUP($A103,'National Results (gha) '!$A$15:$P$181,14,FALSE)*$D103</f>
        <v>0.5851222152623631</v>
      </c>
      <c r="U103">
        <f t="shared" si="10"/>
        <v>0.5851222152623631</v>
      </c>
      <c r="Y103">
        <f>VLOOKUP($A103,'National Results (gha) '!$A$15:$P$181,15,FALSE)*$D103</f>
        <v>0.7654334355321851</v>
      </c>
      <c r="Z103">
        <f t="shared" si="11"/>
        <v>0.7654334355321851</v>
      </c>
    </row>
    <row r="104" spans="1:26" ht="12.75">
      <c r="A104" t="s">
        <v>67</v>
      </c>
      <c r="B104" t="s">
        <v>186</v>
      </c>
      <c r="C104">
        <f>VLOOKUP(A104,'National Results (gha) '!$A$15:$B$181,2,FALSE)</f>
        <v>14.324</v>
      </c>
      <c r="D104">
        <f t="shared" si="6"/>
        <v>14.324</v>
      </c>
      <c r="E104">
        <f>VLOOKUP($A104,'National Results (gha) '!$A$15:$P$181,11,FALSE)*$D104</f>
        <v>13.45911372900436</v>
      </c>
      <c r="F104">
        <f t="shared" si="7"/>
        <v>13.45911372900436</v>
      </c>
      <c r="J104">
        <f>VLOOKUP($A104,'National Results (gha) '!$A$15:$P$181,12,FALSE)*$D104</f>
        <v>6.690788389868372</v>
      </c>
      <c r="K104">
        <f t="shared" si="8"/>
        <v>6.690788389868372</v>
      </c>
      <c r="O104">
        <f>VLOOKUP($A104,'National Results (gha) '!$A$15:$P$181,13,FALSE)*$D104</f>
        <v>1.551535696725676</v>
      </c>
      <c r="P104">
        <f t="shared" si="9"/>
        <v>1.551535696725676</v>
      </c>
      <c r="T104">
        <f>VLOOKUP($A104,'National Results (gha) '!$A$15:$P$181,14,FALSE)*$D104</f>
        <v>2.7903984431870534</v>
      </c>
      <c r="U104">
        <f t="shared" si="10"/>
        <v>2.7903984431870534</v>
      </c>
      <c r="Y104">
        <f>VLOOKUP($A104,'National Results (gha) '!$A$15:$P$181,15,FALSE)*$D104</f>
        <v>1.7977954363854811</v>
      </c>
      <c r="Z104">
        <f t="shared" si="11"/>
        <v>1.7977954363854811</v>
      </c>
    </row>
    <row r="105" spans="1:26" ht="12.75">
      <c r="A105" t="s">
        <v>142</v>
      </c>
      <c r="B105" t="s">
        <v>186</v>
      </c>
      <c r="C105">
        <f>VLOOKUP(A105,'National Results (gha) '!$A$15:$B$181,2,FALSE)</f>
        <v>23.728</v>
      </c>
      <c r="D105">
        <f t="shared" si="6"/>
        <v>23.728</v>
      </c>
      <c r="E105">
        <f>VLOOKUP($A105,'National Results (gha) '!$A$15:$P$181,11,FALSE)*$D105</f>
        <v>13.77338659364936</v>
      </c>
      <c r="F105">
        <f t="shared" si="7"/>
        <v>13.77338659364936</v>
      </c>
      <c r="J105">
        <f>VLOOKUP($A105,'National Results (gha) '!$A$15:$P$181,12,FALSE)*$D105</f>
        <v>6.771951111672991</v>
      </c>
      <c r="K105">
        <f t="shared" si="8"/>
        <v>6.771951111672991</v>
      </c>
      <c r="O105">
        <f>VLOOKUP($A105,'National Results (gha) '!$A$15:$P$181,13,FALSE)*$D105</f>
        <v>0.03728582915373779</v>
      </c>
      <c r="P105">
        <f t="shared" si="9"/>
        <v>0.03728582915373779</v>
      </c>
      <c r="T105">
        <f>VLOOKUP($A105,'National Results (gha) '!$A$15:$P$181,14,FALSE)*$D105</f>
        <v>5.623786140039748</v>
      </c>
      <c r="U105">
        <f t="shared" si="10"/>
        <v>5.623786140039748</v>
      </c>
      <c r="Y105">
        <f>VLOOKUP($A105,'National Results (gha) '!$A$15:$P$181,15,FALSE)*$D105</f>
        <v>0.004776741368360239</v>
      </c>
      <c r="Z105">
        <f t="shared" si="11"/>
        <v>0.004776741368360239</v>
      </c>
    </row>
    <row r="106" spans="1:26" ht="12.75">
      <c r="A106" t="s">
        <v>143</v>
      </c>
      <c r="B106" t="s">
        <v>185</v>
      </c>
      <c r="C106">
        <f>VLOOKUP(A106,'National Results (gha) '!$A$15:$B$181,2,FALSE)</f>
        <v>47.962</v>
      </c>
      <c r="D106">
        <f t="shared" si="6"/>
        <v>47.962</v>
      </c>
      <c r="E106">
        <f>VLOOKUP($A106,'National Results (gha) '!$A$15:$P$181,11,FALSE)*$D106</f>
        <v>16.057990632831537</v>
      </c>
      <c r="F106">
        <f t="shared" si="7"/>
        <v>16.057990632831537</v>
      </c>
      <c r="J106">
        <f>VLOOKUP($A106,'National Results (gha) '!$A$15:$P$181,12,FALSE)*$D106</f>
        <v>8.097615437784762</v>
      </c>
      <c r="K106">
        <f t="shared" si="8"/>
        <v>8.097615437784762</v>
      </c>
      <c r="O106">
        <f>VLOOKUP($A106,'National Results (gha) '!$A$15:$P$181,13,FALSE)*$D106</f>
        <v>0.04518819891467922</v>
      </c>
      <c r="P106">
        <f t="shared" si="9"/>
        <v>0.04518819891467922</v>
      </c>
      <c r="T106">
        <f>VLOOKUP($A106,'National Results (gha) '!$A$15:$P$181,14,FALSE)*$D106</f>
        <v>4.531045033244271</v>
      </c>
      <c r="U106">
        <f t="shared" si="10"/>
        <v>4.531045033244271</v>
      </c>
      <c r="Y106">
        <f>VLOOKUP($A106,'National Results (gha) '!$A$15:$P$181,15,FALSE)*$D106</f>
        <v>0.10288366024160481</v>
      </c>
      <c r="Z106">
        <f t="shared" si="11"/>
        <v>0.10288366024160481</v>
      </c>
    </row>
    <row r="107" spans="1:26" ht="12.75">
      <c r="A107" t="s">
        <v>57</v>
      </c>
      <c r="B107" t="s">
        <v>185</v>
      </c>
      <c r="C107">
        <f>VLOOKUP(A107,'National Results (gha) '!$A$15:$B$181,2,FALSE)</f>
        <v>2.851</v>
      </c>
      <c r="D107">
        <f t="shared" si="6"/>
        <v>2.851</v>
      </c>
      <c r="E107">
        <f>VLOOKUP($A107,'National Results (gha) '!$A$15:$P$181,11,FALSE)*$D107</f>
        <v>1.1275317406360008</v>
      </c>
      <c r="F107">
        <f t="shared" si="7"/>
        <v>1.1275317406360008</v>
      </c>
      <c r="J107">
        <f>VLOOKUP($A107,'National Results (gha) '!$A$15:$P$181,12,FALSE)*$D107</f>
        <v>0.051922430294067574</v>
      </c>
      <c r="K107">
        <f t="shared" si="8"/>
        <v>0.051922430294067574</v>
      </c>
      <c r="O107">
        <f>VLOOKUP($A107,'National Results (gha) '!$A$15:$P$181,13,FALSE)*$D107</f>
        <v>0.023008139112419904</v>
      </c>
      <c r="P107">
        <f t="shared" si="9"/>
        <v>0.023008139112419904</v>
      </c>
      <c r="T107">
        <f>VLOOKUP($A107,'National Results (gha) '!$A$15:$P$181,14,FALSE)*$D107</f>
        <v>0.011128690343090613</v>
      </c>
      <c r="U107">
        <f t="shared" si="10"/>
        <v>0.011128690343090613</v>
      </c>
      <c r="Y107">
        <f>VLOOKUP($A107,'National Results (gha) '!$A$15:$P$181,15,FALSE)*$D107</f>
        <v>0.8273789933072188</v>
      </c>
      <c r="Z107">
        <f t="shared" si="11"/>
        <v>0.8273789933072188</v>
      </c>
    </row>
    <row r="108" spans="1:26" ht="12.75">
      <c r="A108" t="s">
        <v>105</v>
      </c>
      <c r="B108" t="s">
        <v>188</v>
      </c>
      <c r="C108">
        <f>VLOOKUP(A108,'National Results (gha) '!$A$15:$B$181,2,FALSE)</f>
        <v>2.269</v>
      </c>
      <c r="D108">
        <f t="shared" si="6"/>
        <v>2.269</v>
      </c>
      <c r="E108">
        <f>VLOOKUP($A108,'National Results (gha) '!$A$15:$P$181,11,FALSE)*$D108</f>
        <v>16.046668971007566</v>
      </c>
      <c r="F108">
        <f t="shared" si="7"/>
        <v>16.046668971007566</v>
      </c>
      <c r="J108">
        <f>VLOOKUP($A108,'National Results (gha) '!$A$15:$P$181,12,FALSE)*$D108</f>
        <v>2.3194415063369993</v>
      </c>
      <c r="K108">
        <f t="shared" si="8"/>
        <v>2.3194415063369993</v>
      </c>
      <c r="O108">
        <f>VLOOKUP($A108,'National Results (gha) '!$A$15:$P$181,13,FALSE)*$D108</f>
        <v>1.4835173809101392</v>
      </c>
      <c r="P108">
        <f t="shared" si="9"/>
        <v>1.4835173809101392</v>
      </c>
      <c r="T108">
        <f>VLOOKUP($A108,'National Results (gha) '!$A$15:$P$181,14,FALSE)*$D108</f>
        <v>7.8018937466182186</v>
      </c>
      <c r="U108">
        <f t="shared" si="10"/>
        <v>7.8018937466182186</v>
      </c>
      <c r="Y108">
        <f>VLOOKUP($A108,'National Results (gha) '!$A$15:$P$181,15,FALSE)*$D108</f>
        <v>4.273072120427684</v>
      </c>
      <c r="Z108">
        <f t="shared" si="11"/>
        <v>4.273072120427684</v>
      </c>
    </row>
    <row r="109" spans="1:26" ht="12.75">
      <c r="A109" t="s">
        <v>144</v>
      </c>
      <c r="B109" t="s">
        <v>186</v>
      </c>
      <c r="C109">
        <f>VLOOKUP(A109,'National Results (gha) '!$A$15:$B$181,2,FALSE)</f>
        <v>6.092</v>
      </c>
      <c r="D109">
        <f t="shared" si="6"/>
        <v>6.092</v>
      </c>
      <c r="E109">
        <f>VLOOKUP($A109,'National Results (gha) '!$A$15:$P$181,11,FALSE)*$D109</f>
        <v>9.64886535190188</v>
      </c>
      <c r="F109">
        <f t="shared" si="7"/>
        <v>9.64886535190188</v>
      </c>
      <c r="J109">
        <f>VLOOKUP($A109,'National Results (gha) '!$A$15:$P$181,12,FALSE)*$D109</f>
        <v>3.1338995095338493</v>
      </c>
      <c r="K109">
        <f t="shared" si="8"/>
        <v>3.1338995095338493</v>
      </c>
      <c r="O109">
        <f>VLOOKUP($A109,'National Results (gha) '!$A$15:$P$181,13,FALSE)*$D109</f>
        <v>1.0892774879791718</v>
      </c>
      <c r="P109">
        <f t="shared" si="9"/>
        <v>1.0892774879791718</v>
      </c>
      <c r="T109">
        <f>VLOOKUP($A109,'National Results (gha) '!$A$15:$P$181,14,FALSE)*$D109</f>
        <v>4.456719903365791</v>
      </c>
      <c r="U109">
        <f t="shared" si="10"/>
        <v>4.456719903365791</v>
      </c>
      <c r="Y109">
        <f>VLOOKUP($A109,'National Results (gha) '!$A$15:$P$181,15,FALSE)*$D109</f>
        <v>0.2204649862320111</v>
      </c>
      <c r="Z109">
        <f t="shared" si="11"/>
        <v>0.2204649862320111</v>
      </c>
    </row>
    <row r="110" spans="1:26" ht="12.75">
      <c r="A110" t="s">
        <v>59</v>
      </c>
      <c r="B110" t="s">
        <v>188</v>
      </c>
      <c r="C110">
        <f>VLOOKUP(A110,'National Results (gha) '!$A$15:$B$181,2,FALSE)</f>
        <v>4.162</v>
      </c>
      <c r="D110">
        <f t="shared" si="6"/>
        <v>4.162</v>
      </c>
      <c r="E110">
        <f>VLOOKUP($A110,'National Results (gha) '!$A$15:$P$181,11,FALSE)*$D110</f>
        <v>1.6817125487383577</v>
      </c>
      <c r="F110">
        <f t="shared" si="7"/>
        <v>1.6817125487383577</v>
      </c>
      <c r="J110">
        <f>VLOOKUP($A110,'National Results (gha) '!$A$15:$P$181,12,FALSE)*$D110</f>
        <v>0.9496667318706179</v>
      </c>
      <c r="K110">
        <f t="shared" si="8"/>
        <v>0.9496667318706179</v>
      </c>
      <c r="O110">
        <f>VLOOKUP($A110,'National Results (gha) '!$A$15:$P$181,13,FALSE)*$D110</f>
        <v>0.21162026815215895</v>
      </c>
      <c r="P110">
        <f t="shared" si="9"/>
        <v>0.21162026815215895</v>
      </c>
      <c r="T110">
        <f>VLOOKUP($A110,'National Results (gha) '!$A$15:$P$181,14,FALSE)*$D110</f>
        <v>0.25781465961493094</v>
      </c>
      <c r="U110">
        <f t="shared" si="10"/>
        <v>0.25781465961493094</v>
      </c>
      <c r="Y110">
        <f>VLOOKUP($A110,'National Results (gha) '!$A$15:$P$181,15,FALSE)*$D110</f>
        <v>0.036246076810514706</v>
      </c>
      <c r="Z110">
        <f t="shared" si="11"/>
        <v>0.036246076810514706</v>
      </c>
    </row>
    <row r="111" spans="1:26" ht="12.75">
      <c r="A111" t="s">
        <v>269</v>
      </c>
      <c r="B111" t="s">
        <v>187</v>
      </c>
      <c r="C111">
        <f>VLOOKUP(A111,'National Results (gha) '!$A$15:$B$181,2,FALSE)</f>
        <v>2.032</v>
      </c>
      <c r="D111">
        <f t="shared" si="6"/>
        <v>2.032</v>
      </c>
      <c r="E111">
        <f>VLOOKUP($A111,'National Results (gha) '!$A$15:$P$181,11,FALSE)*$D111</f>
        <v>1.6558617476026303</v>
      </c>
      <c r="F111">
        <f t="shared" si="7"/>
        <v>1.6558617476026303</v>
      </c>
      <c r="J111">
        <f>VLOOKUP($A111,'National Results (gha) '!$A$15:$P$181,12,FALSE)*$D111</f>
        <v>0.10269413078182804</v>
      </c>
      <c r="K111">
        <f t="shared" si="8"/>
        <v>0.10269413078182804</v>
      </c>
      <c r="O111">
        <f>VLOOKUP($A111,'National Results (gha) '!$A$15:$P$181,13,FALSE)*$D111</f>
        <v>1.5344695460682505</v>
      </c>
      <c r="P111">
        <f t="shared" si="9"/>
        <v>1.5344695460682505</v>
      </c>
      <c r="T111">
        <f>VLOOKUP($A111,'National Results (gha) '!$A$15:$P$181,14,FALSE)*$D111</f>
        <v>0.0008921245896891367</v>
      </c>
      <c r="U111">
        <f t="shared" si="10"/>
        <v>0.0008921245896891367</v>
      </c>
      <c r="Y111">
        <f>VLOOKUP($A111,'National Results (gha) '!$A$15:$P$181,15,FALSE)*$D111</f>
        <v>0</v>
      </c>
      <c r="Z111">
        <f t="shared" si="11"/>
        <v>0</v>
      </c>
    </row>
    <row r="112" spans="1:26" ht="12.75">
      <c r="A112" t="s">
        <v>35</v>
      </c>
      <c r="B112" t="s">
        <v>186</v>
      </c>
      <c r="C112">
        <f>VLOOKUP(A112,'National Results (gha) '!$A$15:$B$181,2,FALSE)</f>
        <v>3.627</v>
      </c>
      <c r="D112">
        <f t="shared" si="6"/>
        <v>3.627</v>
      </c>
      <c r="E112">
        <f>VLOOKUP($A112,'National Results (gha) '!$A$15:$P$181,11,FALSE)*$D112</f>
        <v>8.969284077666357</v>
      </c>
      <c r="F112">
        <f t="shared" si="7"/>
        <v>8.969284077666357</v>
      </c>
      <c r="J112">
        <f>VLOOKUP($A112,'National Results (gha) '!$A$15:$P$181,12,FALSE)*$D112</f>
        <v>0.7766585260176836</v>
      </c>
      <c r="K112">
        <f t="shared" si="8"/>
        <v>0.7766585260176836</v>
      </c>
      <c r="O112">
        <f>VLOOKUP($A112,'National Results (gha) '!$A$15:$P$181,13,FALSE)*$D112</f>
        <v>2.5985069392316293</v>
      </c>
      <c r="P112">
        <f t="shared" si="9"/>
        <v>2.5985069392316293</v>
      </c>
      <c r="T112">
        <f>VLOOKUP($A112,'National Results (gha) '!$A$15:$P$181,14,FALSE)*$D112</f>
        <v>4.229228132995065</v>
      </c>
      <c r="U112">
        <f t="shared" si="10"/>
        <v>4.229228132995065</v>
      </c>
      <c r="Y112">
        <f>VLOOKUP($A112,'National Results (gha) '!$A$15:$P$181,15,FALSE)*$D112</f>
        <v>1.1936502187438496</v>
      </c>
      <c r="Z112">
        <f t="shared" si="11"/>
        <v>1.1936502187438496</v>
      </c>
    </row>
    <row r="113" spans="1:26" ht="12.75">
      <c r="A113" t="s">
        <v>145</v>
      </c>
      <c r="B113" t="s">
        <v>188</v>
      </c>
      <c r="C113">
        <f>VLOOKUP(A113,'National Results (gha) '!$A$15:$B$181,2,FALSE)</f>
        <v>6.169</v>
      </c>
      <c r="D113">
        <f t="shared" si="6"/>
        <v>6.169</v>
      </c>
      <c r="E113">
        <f>VLOOKUP($A113,'National Results (gha) '!$A$15:$P$181,11,FALSE)*$D113</f>
        <v>2.744237389428491</v>
      </c>
      <c r="F113">
        <f t="shared" si="7"/>
        <v>2.744237389428491</v>
      </c>
      <c r="J113">
        <f>VLOOKUP($A113,'National Results (gha) '!$A$15:$P$181,12,FALSE)*$D113</f>
        <v>1.0575540022603387</v>
      </c>
      <c r="K113">
        <f t="shared" si="8"/>
        <v>1.0575540022603387</v>
      </c>
      <c r="O113">
        <f>VLOOKUP($A113,'National Results (gha) '!$A$15:$P$181,13,FALSE)*$D113</f>
        <v>1.4424607338281799</v>
      </c>
      <c r="P113">
        <f t="shared" si="9"/>
        <v>1.4424607338281799</v>
      </c>
      <c r="T113">
        <f>VLOOKUP($A113,'National Results (gha) '!$A$15:$P$181,14,FALSE)*$D113</f>
        <v>0.12099439747658927</v>
      </c>
      <c r="U113">
        <f t="shared" si="10"/>
        <v>0.12099439747658927</v>
      </c>
      <c r="Y113">
        <f>VLOOKUP($A113,'National Results (gha) '!$A$15:$P$181,15,FALSE)*$D113</f>
        <v>0</v>
      </c>
      <c r="Z113">
        <f t="shared" si="11"/>
        <v>0</v>
      </c>
    </row>
    <row r="114" spans="1:26" ht="12.75">
      <c r="A114" t="s">
        <v>227</v>
      </c>
      <c r="B114" t="s">
        <v>185</v>
      </c>
      <c r="C114" t="e">
        <f>VLOOKUP(A114,'National Results (gha) '!$A$15:$B$181,2,FALSE)</f>
        <v>#N/A</v>
      </c>
      <c r="D114">
        <f t="shared" si="6"/>
        <v>0</v>
      </c>
      <c r="E114" t="e">
        <f>VLOOKUP($A114,'National Results (gha) '!$A$15:$P$181,11,FALSE)*$D114</f>
        <v>#N/A</v>
      </c>
      <c r="F114">
        <f t="shared" si="7"/>
        <v>0</v>
      </c>
      <c r="J114" t="e">
        <f>VLOOKUP($A114,'National Results (gha) '!$A$15:$P$181,12,FALSE)*$D114</f>
        <v>#N/A</v>
      </c>
      <c r="K114">
        <f t="shared" si="8"/>
        <v>0</v>
      </c>
      <c r="O114" t="e">
        <f>VLOOKUP($A114,'National Results (gha) '!$A$15:$P$181,13,FALSE)*$D114</f>
        <v>#N/A</v>
      </c>
      <c r="P114">
        <f t="shared" si="9"/>
        <v>0</v>
      </c>
      <c r="T114" t="e">
        <f>VLOOKUP($A114,'National Results (gha) '!$A$15:$P$181,14,FALSE)*$D114</f>
        <v>#N/A</v>
      </c>
      <c r="U114">
        <f t="shared" si="10"/>
        <v>0</v>
      </c>
      <c r="Y114" t="e">
        <f>VLOOKUP($A114,'National Results (gha) '!$A$15:$P$181,15,FALSE)*$D114</f>
        <v>#N/A</v>
      </c>
      <c r="Z114">
        <f t="shared" si="11"/>
        <v>0</v>
      </c>
    </row>
    <row r="115" spans="1:26" ht="12.75">
      <c r="A115" t="s">
        <v>106</v>
      </c>
      <c r="B115" t="s">
        <v>188</v>
      </c>
      <c r="C115">
        <f>VLOOKUP(A115,'National Results (gha) '!$A$15:$B$181,2,FALSE)</f>
        <v>3.356</v>
      </c>
      <c r="D115">
        <f t="shared" si="6"/>
        <v>3.356</v>
      </c>
      <c r="E115">
        <f>VLOOKUP($A115,'National Results (gha) '!$A$15:$P$181,11,FALSE)*$D115</f>
        <v>14.637226536392042</v>
      </c>
      <c r="F115">
        <f t="shared" si="7"/>
        <v>14.637226536392042</v>
      </c>
      <c r="J115">
        <f>VLOOKUP($A115,'National Results (gha) '!$A$15:$P$181,12,FALSE)*$D115</f>
        <v>4.661257853033268</v>
      </c>
      <c r="K115">
        <f t="shared" si="8"/>
        <v>4.661257853033268</v>
      </c>
      <c r="O115">
        <f>VLOOKUP($A115,'National Results (gha) '!$A$15:$P$181,13,FALSE)*$D115</f>
        <v>2.6809874821175588</v>
      </c>
      <c r="P115">
        <f t="shared" si="9"/>
        <v>2.6809874821175588</v>
      </c>
      <c r="T115">
        <f>VLOOKUP($A115,'National Results (gha) '!$A$15:$P$181,14,FALSE)*$D115</f>
        <v>5.725314092888317</v>
      </c>
      <c r="U115">
        <f t="shared" si="10"/>
        <v>5.725314092888317</v>
      </c>
      <c r="Y115">
        <f>VLOOKUP($A115,'National Results (gha) '!$A$15:$P$181,15,FALSE)*$D115</f>
        <v>0.8985680413846258</v>
      </c>
      <c r="Z115">
        <f t="shared" si="11"/>
        <v>0.8985680413846258</v>
      </c>
    </row>
    <row r="116" spans="1:26" ht="12.75">
      <c r="A116" t="s">
        <v>270</v>
      </c>
      <c r="B116" t="s">
        <v>187</v>
      </c>
      <c r="C116" t="e">
        <f>VLOOKUP(A116,'National Results (gha) '!$A$15:$B$181,2,FALSE)</f>
        <v>#N/A</v>
      </c>
      <c r="D116">
        <f t="shared" si="6"/>
        <v>0</v>
      </c>
      <c r="E116" t="e">
        <f>VLOOKUP($A116,'National Results (gha) '!$A$15:$P$181,11,FALSE)*$D116</f>
        <v>#N/A</v>
      </c>
      <c r="F116">
        <f t="shared" si="7"/>
        <v>0</v>
      </c>
      <c r="J116" t="e">
        <f>VLOOKUP($A116,'National Results (gha) '!$A$15:$P$181,12,FALSE)*$D116</f>
        <v>#N/A</v>
      </c>
      <c r="K116">
        <f t="shared" si="8"/>
        <v>0</v>
      </c>
      <c r="O116" t="e">
        <f>VLOOKUP($A116,'National Results (gha) '!$A$15:$P$181,13,FALSE)*$D116</f>
        <v>#N/A</v>
      </c>
      <c r="P116">
        <f t="shared" si="9"/>
        <v>0</v>
      </c>
      <c r="T116" t="e">
        <f>VLOOKUP($A116,'National Results (gha) '!$A$15:$P$181,14,FALSE)*$D116</f>
        <v>#N/A</v>
      </c>
      <c r="U116">
        <f t="shared" si="10"/>
        <v>0</v>
      </c>
      <c r="Y116" t="e">
        <f>VLOOKUP($A116,'National Results (gha) '!$A$15:$P$181,15,FALSE)*$D116</f>
        <v>#N/A</v>
      </c>
      <c r="Z116">
        <f t="shared" si="11"/>
        <v>0</v>
      </c>
    </row>
    <row r="117" spans="1:26" ht="12.75">
      <c r="A117" t="s">
        <v>36</v>
      </c>
      <c r="B117" t="s">
        <v>186</v>
      </c>
      <c r="C117">
        <f>VLOOKUP(A117,'National Results (gha) '!$A$15:$B$181,2,FALSE)</f>
        <v>18.604</v>
      </c>
      <c r="D117">
        <f t="shared" si="6"/>
        <v>18.604</v>
      </c>
      <c r="E117">
        <f>VLOOKUP($A117,'National Results (gha) '!$A$15:$P$181,11,FALSE)*$D117</f>
        <v>57.14145511089959</v>
      </c>
      <c r="F117">
        <f t="shared" si="7"/>
        <v>57.14145511089959</v>
      </c>
      <c r="J117">
        <f>VLOOKUP($A117,'National Results (gha) '!$A$15:$P$181,12,FALSE)*$D117</f>
        <v>5.172925954703627</v>
      </c>
      <c r="K117">
        <f t="shared" si="8"/>
        <v>5.172925954703627</v>
      </c>
      <c r="O117">
        <f>VLOOKUP($A117,'National Results (gha) '!$A$15:$P$181,13,FALSE)*$D117</f>
        <v>29.38729259863538</v>
      </c>
      <c r="P117">
        <f t="shared" si="9"/>
        <v>29.38729259863538</v>
      </c>
      <c r="T117">
        <f>VLOOKUP($A117,'National Results (gha) '!$A$15:$P$181,14,FALSE)*$D117</f>
        <v>17.792309785612694</v>
      </c>
      <c r="U117">
        <f t="shared" si="10"/>
        <v>17.792309785612694</v>
      </c>
      <c r="Y117">
        <f>VLOOKUP($A117,'National Results (gha) '!$A$15:$P$181,15,FALSE)*$D117</f>
        <v>3.654875686452906</v>
      </c>
      <c r="Z117">
        <f t="shared" si="11"/>
        <v>3.654875686452906</v>
      </c>
    </row>
    <row r="118" spans="1:26" ht="12.75">
      <c r="A118" t="s">
        <v>271</v>
      </c>
      <c r="B118" t="s">
        <v>186</v>
      </c>
      <c r="C118">
        <f>VLOOKUP(A118,'National Results (gha) '!$A$15:$B$181,2,FALSE)</f>
        <v>14.439</v>
      </c>
      <c r="D118">
        <f t="shared" si="6"/>
        <v>14.439</v>
      </c>
      <c r="E118">
        <f>VLOOKUP($A118,'National Results (gha) '!$A$15:$P$181,11,FALSE)*$D118</f>
        <v>10.167078236132435</v>
      </c>
      <c r="F118">
        <f t="shared" si="7"/>
        <v>10.167078236132435</v>
      </c>
      <c r="J118">
        <f>VLOOKUP($A118,'National Results (gha) '!$A$15:$P$181,12,FALSE)*$D118</f>
        <v>6.825476382282333</v>
      </c>
      <c r="K118">
        <f t="shared" si="8"/>
        <v>6.825476382282333</v>
      </c>
      <c r="O118">
        <f>VLOOKUP($A118,'National Results (gha) '!$A$15:$P$181,13,FALSE)*$D118</f>
        <v>1.2079866639260695</v>
      </c>
      <c r="P118">
        <f t="shared" si="9"/>
        <v>1.2079866639260695</v>
      </c>
      <c r="T118">
        <f>VLOOKUP($A118,'National Results (gha) '!$A$15:$P$181,14,FALSE)*$D118</f>
        <v>0.3720159539003701</v>
      </c>
      <c r="U118">
        <f t="shared" si="10"/>
        <v>0.3720159539003701</v>
      </c>
      <c r="Y118">
        <f>VLOOKUP($A118,'National Results (gha) '!$A$15:$P$181,15,FALSE)*$D118</f>
        <v>0.8965576106768445</v>
      </c>
      <c r="Z118">
        <f t="shared" si="11"/>
        <v>0.8965576106768445</v>
      </c>
    </row>
    <row r="119" spans="1:26" ht="12.75">
      <c r="A119" t="s">
        <v>172</v>
      </c>
      <c r="B119" t="s">
        <v>188</v>
      </c>
      <c r="C119">
        <f>VLOOKUP(A119,'National Results (gha) '!$A$15:$B$181,2,FALSE)</f>
        <v>26.556</v>
      </c>
      <c r="D119">
        <f t="shared" si="6"/>
        <v>26.556</v>
      </c>
      <c r="E119">
        <f>VLOOKUP($A119,'National Results (gha) '!$A$15:$P$181,11,FALSE)*$D119</f>
        <v>69.20513280075548</v>
      </c>
      <c r="F119">
        <f t="shared" si="7"/>
        <v>69.20513280075548</v>
      </c>
      <c r="J119">
        <f>VLOOKUP($A119,'National Results (gha) '!$A$15:$P$181,12,FALSE)*$D119</f>
        <v>23.64545943747489</v>
      </c>
      <c r="K119">
        <f t="shared" si="8"/>
        <v>23.64545943747489</v>
      </c>
      <c r="O119">
        <f>VLOOKUP($A119,'National Results (gha) '!$A$15:$P$181,13,FALSE)*$D119</f>
        <v>0.4098324779399799</v>
      </c>
      <c r="P119">
        <f t="shared" si="9"/>
        <v>0.4098324779399799</v>
      </c>
      <c r="T119">
        <f>VLOOKUP($A119,'National Results (gha) '!$A$15:$P$181,14,FALSE)*$D119</f>
        <v>19.535855780586395</v>
      </c>
      <c r="U119">
        <f t="shared" si="10"/>
        <v>19.535855780586395</v>
      </c>
      <c r="Y119">
        <f>VLOOKUP($A119,'National Results (gha) '!$A$15:$P$181,15,FALSE)*$D119</f>
        <v>23.5294818698715</v>
      </c>
      <c r="Z119">
        <f t="shared" si="11"/>
        <v>23.5294818698715</v>
      </c>
    </row>
    <row r="120" spans="1:26" ht="12.75">
      <c r="A120" t="s">
        <v>229</v>
      </c>
      <c r="B120" t="s">
        <v>187</v>
      </c>
      <c r="C120" t="e">
        <f>VLOOKUP(A120,'National Results (gha) '!$A$15:$B$181,2,FALSE)</f>
        <v>#N/A</v>
      </c>
      <c r="D120">
        <f t="shared" si="6"/>
        <v>0</v>
      </c>
      <c r="E120" t="e">
        <f>VLOOKUP($A120,'National Results (gha) '!$A$15:$P$181,11,FALSE)*$D120</f>
        <v>#N/A</v>
      </c>
      <c r="F120">
        <f t="shared" si="7"/>
        <v>0</v>
      </c>
      <c r="J120" t="e">
        <f>VLOOKUP($A120,'National Results (gha) '!$A$15:$P$181,12,FALSE)*$D120</f>
        <v>#N/A</v>
      </c>
      <c r="K120">
        <f t="shared" si="8"/>
        <v>0</v>
      </c>
      <c r="O120" t="e">
        <f>VLOOKUP($A120,'National Results (gha) '!$A$15:$P$181,13,FALSE)*$D120</f>
        <v>#N/A</v>
      </c>
      <c r="P120">
        <f t="shared" si="9"/>
        <v>0</v>
      </c>
      <c r="T120" t="e">
        <f>VLOOKUP($A120,'National Results (gha) '!$A$15:$P$181,14,FALSE)*$D120</f>
        <v>#N/A</v>
      </c>
      <c r="U120">
        <f t="shared" si="10"/>
        <v>0</v>
      </c>
      <c r="Y120" t="e">
        <f>VLOOKUP($A120,'National Results (gha) '!$A$15:$P$181,15,FALSE)*$D120</f>
        <v>#N/A</v>
      </c>
      <c r="Z120">
        <f t="shared" si="11"/>
        <v>0</v>
      </c>
    </row>
    <row r="121" spans="1:26" ht="12.75">
      <c r="A121" t="s">
        <v>37</v>
      </c>
      <c r="B121" t="s">
        <v>186</v>
      </c>
      <c r="C121">
        <f>VLOOKUP(A121,'National Results (gha) '!$A$15:$B$181,2,FALSE)</f>
        <v>12.409</v>
      </c>
      <c r="D121">
        <f t="shared" si="6"/>
        <v>12.409</v>
      </c>
      <c r="E121">
        <f>VLOOKUP($A121,'National Results (gha) '!$A$15:$P$181,11,FALSE)*$D121</f>
        <v>30.867919637022247</v>
      </c>
      <c r="F121">
        <f t="shared" si="7"/>
        <v>30.867919637022247</v>
      </c>
      <c r="J121">
        <f>VLOOKUP($A121,'National Results (gha) '!$A$15:$P$181,12,FALSE)*$D121</f>
        <v>9.230557077808719</v>
      </c>
      <c r="K121">
        <f t="shared" si="8"/>
        <v>9.230557077808719</v>
      </c>
      <c r="O121">
        <f>VLOOKUP($A121,'National Results (gha) '!$A$15:$P$181,13,FALSE)*$D121</f>
        <v>10.589374337417004</v>
      </c>
      <c r="P121">
        <f t="shared" si="9"/>
        <v>10.589374337417004</v>
      </c>
      <c r="T121">
        <f>VLOOKUP($A121,'National Results (gha) '!$A$15:$P$181,14,FALSE)*$D121</f>
        <v>9.185271727387553</v>
      </c>
      <c r="U121">
        <f t="shared" si="10"/>
        <v>9.185271727387553</v>
      </c>
      <c r="Y121">
        <f>VLOOKUP($A121,'National Results (gha) '!$A$15:$P$181,15,FALSE)*$D121</f>
        <v>0.7348832874400355</v>
      </c>
      <c r="Z121">
        <f t="shared" si="11"/>
        <v>0.7348832874400355</v>
      </c>
    </row>
    <row r="122" spans="1:26" ht="12.75">
      <c r="A122" t="s">
        <v>230</v>
      </c>
      <c r="B122" t="s">
        <v>185</v>
      </c>
      <c r="C122" t="e">
        <f>VLOOKUP(A122,'National Results (gha) '!$A$15:$B$181,2,FALSE)</f>
        <v>#N/A</v>
      </c>
      <c r="D122">
        <f t="shared" si="6"/>
        <v>0</v>
      </c>
      <c r="E122" t="e">
        <f>VLOOKUP($A122,'National Results (gha) '!$A$15:$P$181,11,FALSE)*$D122</f>
        <v>#N/A</v>
      </c>
      <c r="F122">
        <f t="shared" si="7"/>
        <v>0</v>
      </c>
      <c r="J122" t="e">
        <f>VLOOKUP($A122,'National Results (gha) '!$A$15:$P$181,12,FALSE)*$D122</f>
        <v>#N/A</v>
      </c>
      <c r="K122">
        <f t="shared" si="8"/>
        <v>0</v>
      </c>
      <c r="O122" t="e">
        <f>VLOOKUP($A122,'National Results (gha) '!$A$15:$P$181,13,FALSE)*$D122</f>
        <v>#N/A</v>
      </c>
      <c r="P122">
        <f t="shared" si="9"/>
        <v>0</v>
      </c>
      <c r="T122" t="e">
        <f>VLOOKUP($A122,'National Results (gha) '!$A$15:$P$181,14,FALSE)*$D122</f>
        <v>#N/A</v>
      </c>
      <c r="U122">
        <f t="shared" si="10"/>
        <v>0</v>
      </c>
      <c r="Y122" t="e">
        <f>VLOOKUP($A122,'National Results (gha) '!$A$15:$P$181,15,FALSE)*$D122</f>
        <v>#N/A</v>
      </c>
      <c r="Z122">
        <f t="shared" si="11"/>
        <v>0</v>
      </c>
    </row>
    <row r="123" spans="1:26" ht="12.75">
      <c r="A123" t="s">
        <v>231</v>
      </c>
      <c r="C123" t="e">
        <f>VLOOKUP(A123,'National Results (gha) '!$A$15:$B$181,2,FALSE)</f>
        <v>#N/A</v>
      </c>
      <c r="D123">
        <f t="shared" si="6"/>
        <v>0</v>
      </c>
      <c r="E123" t="e">
        <f>VLOOKUP($A123,'National Results (gha) '!$A$15:$P$181,11,FALSE)*$D123</f>
        <v>#N/A</v>
      </c>
      <c r="F123">
        <f t="shared" si="7"/>
        <v>0</v>
      </c>
      <c r="J123" t="e">
        <f>VLOOKUP($A123,'National Results (gha) '!$A$15:$P$181,12,FALSE)*$D123</f>
        <v>#N/A</v>
      </c>
      <c r="K123">
        <f t="shared" si="8"/>
        <v>0</v>
      </c>
      <c r="O123" t="e">
        <f>VLOOKUP($A123,'National Results (gha) '!$A$15:$P$181,13,FALSE)*$D123</f>
        <v>#N/A</v>
      </c>
      <c r="P123">
        <f t="shared" si="9"/>
        <v>0</v>
      </c>
      <c r="T123" t="e">
        <f>VLOOKUP($A123,'National Results (gha) '!$A$15:$P$181,14,FALSE)*$D123</f>
        <v>#N/A</v>
      </c>
      <c r="U123">
        <f t="shared" si="10"/>
        <v>0</v>
      </c>
      <c r="Y123" t="e">
        <f>VLOOKUP($A123,'National Results (gha) '!$A$15:$P$181,15,FALSE)*$D123</f>
        <v>#N/A</v>
      </c>
      <c r="Z123">
        <f t="shared" si="11"/>
        <v>0</v>
      </c>
    </row>
    <row r="124" spans="1:26" ht="12.75">
      <c r="A124" t="s">
        <v>38</v>
      </c>
      <c r="B124" t="s">
        <v>186</v>
      </c>
      <c r="C124">
        <f>VLOOKUP(A124,'National Results (gha) '!$A$15:$B$181,2,FALSE)</f>
        <v>3.139</v>
      </c>
      <c r="D124">
        <f t="shared" si="6"/>
        <v>3.139</v>
      </c>
      <c r="E124">
        <f>VLOOKUP($A124,'National Results (gha) '!$A$15:$P$181,11,FALSE)*$D124</f>
        <v>17.265016358608605</v>
      </c>
      <c r="F124">
        <f t="shared" si="7"/>
        <v>17.265016358608605</v>
      </c>
      <c r="J124">
        <f>VLOOKUP($A124,'National Results (gha) '!$A$15:$P$181,12,FALSE)*$D124</f>
        <v>0.4580324994149798</v>
      </c>
      <c r="K124">
        <f t="shared" si="8"/>
        <v>0.4580324994149798</v>
      </c>
      <c r="O124">
        <f>VLOOKUP($A124,'National Results (gha) '!$A$15:$P$181,13,FALSE)*$D124</f>
        <v>11.212646483570497</v>
      </c>
      <c r="P124">
        <f t="shared" si="9"/>
        <v>11.212646483570497</v>
      </c>
      <c r="T124">
        <f>VLOOKUP($A124,'National Results (gha) '!$A$15:$P$181,14,FALSE)*$D124</f>
        <v>0.18337876791664398</v>
      </c>
      <c r="U124">
        <f t="shared" si="10"/>
        <v>0.18337876791664398</v>
      </c>
      <c r="Y124">
        <f>VLOOKUP($A124,'National Results (gha) '!$A$15:$P$181,15,FALSE)*$D124</f>
        <v>5.255594380469852</v>
      </c>
      <c r="Z124">
        <f t="shared" si="11"/>
        <v>5.255594380469852</v>
      </c>
    </row>
    <row r="125" spans="1:26" ht="12.75">
      <c r="A125" t="s">
        <v>173</v>
      </c>
      <c r="B125" t="s">
        <v>188</v>
      </c>
      <c r="C125">
        <f>VLOOKUP(A125,'National Results (gha) '!$A$15:$B$181,2,FALSE)</f>
        <v>1.271</v>
      </c>
      <c r="D125">
        <f t="shared" si="6"/>
        <v>1.271</v>
      </c>
      <c r="E125">
        <f>VLOOKUP($A125,'National Results (gha) '!$A$15:$P$181,11,FALSE)*$D125</f>
        <v>0.7068783665978986</v>
      </c>
      <c r="F125">
        <f t="shared" si="7"/>
        <v>0.7068783665978986</v>
      </c>
      <c r="J125">
        <f>VLOOKUP($A125,'National Results (gha) '!$A$15:$P$181,12,FALSE)*$D125</f>
        <v>0.2077882163149154</v>
      </c>
      <c r="K125">
        <f t="shared" si="8"/>
        <v>0.2077882163149154</v>
      </c>
      <c r="O125">
        <f>VLOOKUP($A125,'National Results (gha) '!$A$15:$P$181,13,FALSE)*$D125</f>
        <v>0.0032151143825501632</v>
      </c>
      <c r="P125">
        <f t="shared" si="9"/>
        <v>0.0032151143825501632</v>
      </c>
      <c r="T125">
        <f>VLOOKUP($A125,'National Results (gha) '!$A$15:$P$181,14,FALSE)*$D125</f>
        <v>0.012564898328413898</v>
      </c>
      <c r="U125">
        <f t="shared" si="10"/>
        <v>0.012564898328413898</v>
      </c>
      <c r="Y125">
        <f>VLOOKUP($A125,'National Results (gha) '!$A$15:$P$181,15,FALSE)*$D125</f>
        <v>0.4833101375720184</v>
      </c>
      <c r="Z125">
        <f t="shared" si="11"/>
        <v>0.4833101375720184</v>
      </c>
    </row>
    <row r="126" spans="1:26" ht="12.75">
      <c r="A126" t="s">
        <v>89</v>
      </c>
      <c r="B126" t="s">
        <v>188</v>
      </c>
      <c r="C126">
        <f>VLOOKUP(A126,'National Results (gha) '!$A$15:$B$181,2,FALSE)</f>
        <v>107.487</v>
      </c>
      <c r="D126">
        <f t="shared" si="6"/>
        <v>107.487</v>
      </c>
      <c r="E126">
        <f>VLOOKUP($A126,'National Results (gha) '!$A$15:$P$181,11,FALSE)*$D126</f>
        <v>157.95521903148816</v>
      </c>
      <c r="F126">
        <f t="shared" si="7"/>
        <v>157.95521903148816</v>
      </c>
      <c r="J126">
        <f>VLOOKUP($A126,'National Results (gha) '!$A$15:$P$181,12,FALSE)*$D126</f>
        <v>53.66172578280365</v>
      </c>
      <c r="K126">
        <f t="shared" si="8"/>
        <v>53.66172578280365</v>
      </c>
      <c r="O126">
        <f>VLOOKUP($A126,'National Results (gha) '!$A$15:$P$181,13,FALSE)*$D126</f>
        <v>29.10958477507204</v>
      </c>
      <c r="P126">
        <f t="shared" si="9"/>
        <v>29.10958477507204</v>
      </c>
      <c r="T126">
        <f>VLOOKUP($A126,'National Results (gha) '!$A$15:$P$181,14,FALSE)*$D126</f>
        <v>53.29078357614627</v>
      </c>
      <c r="U126">
        <f t="shared" si="10"/>
        <v>53.29078357614627</v>
      </c>
      <c r="Y126">
        <f>VLOOKUP($A126,'National Results (gha) '!$A$15:$P$181,15,FALSE)*$D126</f>
        <v>15.802509186227065</v>
      </c>
      <c r="Z126">
        <f t="shared" si="11"/>
        <v>15.802509186227065</v>
      </c>
    </row>
    <row r="127" spans="1:26" ht="12.75">
      <c r="A127" t="s">
        <v>233</v>
      </c>
      <c r="B127" t="s">
        <v>185</v>
      </c>
      <c r="C127" t="e">
        <f>VLOOKUP(A127,'National Results (gha) '!$A$15:$B$181,2,FALSE)</f>
        <v>#N/A</v>
      </c>
      <c r="D127">
        <f t="shared" si="6"/>
        <v>0</v>
      </c>
      <c r="E127" t="e">
        <f>VLOOKUP($A127,'National Results (gha) '!$A$15:$P$181,11,FALSE)*$D127</f>
        <v>#N/A</v>
      </c>
      <c r="F127">
        <f t="shared" si="7"/>
        <v>0</v>
      </c>
      <c r="J127" t="e">
        <f>VLOOKUP($A127,'National Results (gha) '!$A$15:$P$181,12,FALSE)*$D127</f>
        <v>#N/A</v>
      </c>
      <c r="K127">
        <f t="shared" si="8"/>
        <v>0</v>
      </c>
      <c r="O127" t="e">
        <f>VLOOKUP($A127,'National Results (gha) '!$A$15:$P$181,13,FALSE)*$D127</f>
        <v>#N/A</v>
      </c>
      <c r="P127">
        <f t="shared" si="9"/>
        <v>0</v>
      </c>
      <c r="T127" t="e">
        <f>VLOOKUP($A127,'National Results (gha) '!$A$15:$P$181,14,FALSE)*$D127</f>
        <v>#N/A</v>
      </c>
      <c r="U127">
        <f t="shared" si="10"/>
        <v>0</v>
      </c>
      <c r="Y127" t="e">
        <f>VLOOKUP($A127,'National Results (gha) '!$A$15:$P$181,15,FALSE)*$D127</f>
        <v>#N/A</v>
      </c>
      <c r="Z127">
        <f t="shared" si="11"/>
        <v>0</v>
      </c>
    </row>
    <row r="128" spans="1:26" ht="12.75">
      <c r="A128" t="s">
        <v>174</v>
      </c>
      <c r="B128" t="s">
        <v>187</v>
      </c>
      <c r="C128">
        <f>VLOOKUP(A128,'National Results (gha) '!$A$15:$B$181,2,FALSE)</f>
        <v>2.611</v>
      </c>
      <c r="D128">
        <f t="shared" si="6"/>
        <v>2.611</v>
      </c>
      <c r="E128">
        <f>VLOOKUP($A128,'National Results (gha) '!$A$15:$P$181,11,FALSE)*$D128</f>
        <v>39.521790463327214</v>
      </c>
      <c r="F128">
        <f t="shared" si="7"/>
        <v>39.521790463327214</v>
      </c>
      <c r="J128">
        <f>VLOOKUP($A128,'National Results (gha) '!$A$15:$P$181,12,FALSE)*$D128</f>
        <v>0.1729845217058479</v>
      </c>
      <c r="K128">
        <f t="shared" si="8"/>
        <v>0.1729845217058479</v>
      </c>
      <c r="O128">
        <f>VLOOKUP($A128,'National Results (gha) '!$A$15:$P$181,13,FALSE)*$D128</f>
        <v>23.83688400245621</v>
      </c>
      <c r="P128">
        <f t="shared" si="9"/>
        <v>23.83688400245621</v>
      </c>
      <c r="T128">
        <f>VLOOKUP($A128,'National Results (gha) '!$A$15:$P$181,14,FALSE)*$D128</f>
        <v>15.091766567904909</v>
      </c>
      <c r="U128">
        <f t="shared" si="10"/>
        <v>15.091766567904909</v>
      </c>
      <c r="Y128">
        <f>VLOOKUP($A128,'National Results (gha) '!$A$15:$P$181,15,FALSE)*$D128</f>
        <v>0.3880183757683395</v>
      </c>
      <c r="Z128">
        <f t="shared" si="11"/>
        <v>0.3880183757683395</v>
      </c>
    </row>
    <row r="129" spans="1:26" ht="12.75">
      <c r="A129" t="s">
        <v>234</v>
      </c>
      <c r="C129" t="e">
        <f>VLOOKUP(A129,'National Results (gha) '!$A$15:$B$181,2,FALSE)</f>
        <v>#N/A</v>
      </c>
      <c r="D129">
        <f t="shared" si="6"/>
        <v>0</v>
      </c>
      <c r="E129" t="e">
        <f>VLOOKUP($A129,'National Results (gha) '!$A$15:$P$181,11,FALSE)*$D129</f>
        <v>#N/A</v>
      </c>
      <c r="F129">
        <f t="shared" si="7"/>
        <v>0</v>
      </c>
      <c r="J129" t="e">
        <f>VLOOKUP($A129,'National Results (gha) '!$A$15:$P$181,12,FALSE)*$D129</f>
        <v>#N/A</v>
      </c>
      <c r="K129">
        <f t="shared" si="8"/>
        <v>0</v>
      </c>
      <c r="O129" t="e">
        <f>VLOOKUP($A129,'National Results (gha) '!$A$15:$P$181,13,FALSE)*$D129</f>
        <v>#N/A</v>
      </c>
      <c r="P129">
        <f t="shared" si="9"/>
        <v>0</v>
      </c>
      <c r="T129" t="e">
        <f>VLOOKUP($A129,'National Results (gha) '!$A$15:$P$181,14,FALSE)*$D129</f>
        <v>#N/A</v>
      </c>
      <c r="U129">
        <f t="shared" si="10"/>
        <v>0</v>
      </c>
      <c r="Y129" t="e">
        <f>VLOOKUP($A129,'National Results (gha) '!$A$15:$P$181,15,FALSE)*$D129</f>
        <v>#N/A</v>
      </c>
      <c r="Z129">
        <f t="shared" si="11"/>
        <v>0</v>
      </c>
    </row>
    <row r="130" spans="1:26" ht="12.75">
      <c r="A130" t="s">
        <v>39</v>
      </c>
      <c r="B130" t="s">
        <v>187</v>
      </c>
      <c r="C130">
        <f>VLOOKUP(A130,'National Results (gha) '!$A$15:$B$181,2,FALSE)</f>
        <v>31.224</v>
      </c>
      <c r="D130">
        <f t="shared" si="6"/>
        <v>31.224</v>
      </c>
      <c r="E130">
        <f>VLOOKUP($A130,'National Results (gha) '!$A$15:$P$181,11,FALSE)*$D130</f>
        <v>19.092050267875067</v>
      </c>
      <c r="F130">
        <f t="shared" si="7"/>
        <v>19.092050267875067</v>
      </c>
      <c r="J130">
        <f>VLOOKUP($A130,'National Results (gha) '!$A$15:$P$181,12,FALSE)*$D130</f>
        <v>7.232606410160467</v>
      </c>
      <c r="K130">
        <f t="shared" si="8"/>
        <v>7.232606410160467</v>
      </c>
      <c r="O130">
        <f>VLOOKUP($A130,'National Results (gha) '!$A$15:$P$181,13,FALSE)*$D130</f>
        <v>5.625151657999732</v>
      </c>
      <c r="P130">
        <f t="shared" si="9"/>
        <v>5.625151657999732</v>
      </c>
      <c r="T130">
        <f>VLOOKUP($A130,'National Results (gha) '!$A$15:$P$181,14,FALSE)*$D130</f>
        <v>2.441075908536901</v>
      </c>
      <c r="U130">
        <f t="shared" si="10"/>
        <v>2.441075908536901</v>
      </c>
      <c r="Y130">
        <f>VLOOKUP($A130,'National Results (gha) '!$A$15:$P$181,15,FALSE)*$D130</f>
        <v>3.0666460869608607</v>
      </c>
      <c r="Z130">
        <f t="shared" si="11"/>
        <v>3.0666460869608607</v>
      </c>
    </row>
    <row r="131" spans="1:26" ht="12.75">
      <c r="A131" t="s">
        <v>175</v>
      </c>
      <c r="B131" t="s">
        <v>186</v>
      </c>
      <c r="C131">
        <f>VLOOKUP(A131,'National Results (gha) '!$A$15:$B$181,2,FALSE)</f>
        <v>21.869</v>
      </c>
      <c r="D131">
        <f aca="true" t="shared" si="12" ref="D131:D194">IF(ISNUMBER(C131),C131,0)</f>
        <v>21.869</v>
      </c>
      <c r="E131">
        <f>VLOOKUP($A131,'National Results (gha) '!$A$15:$P$181,11,FALSE)*$D131</f>
        <v>41.42324901047135</v>
      </c>
      <c r="F131">
        <f aca="true" t="shared" si="13" ref="F131:F194">IF(ISNUMBER(E131),E131,0)</f>
        <v>41.42324901047135</v>
      </c>
      <c r="J131">
        <f>VLOOKUP($A131,'National Results (gha) '!$A$15:$P$181,12,FALSE)*$D131</f>
        <v>4.8317649446201045</v>
      </c>
      <c r="K131">
        <f aca="true" t="shared" si="14" ref="K131:K194">IF(ISNUMBER(J131),J131,0)</f>
        <v>4.8317649446201045</v>
      </c>
      <c r="O131">
        <f>VLOOKUP($A131,'National Results (gha) '!$A$15:$P$181,13,FALSE)*$D131</f>
        <v>24.453567872449362</v>
      </c>
      <c r="P131">
        <f aca="true" t="shared" si="15" ref="P131:P194">IF(ISNUMBER(O131),O131,0)</f>
        <v>24.453567872449362</v>
      </c>
      <c r="T131">
        <f>VLOOKUP($A131,'National Results (gha) '!$A$15:$P$181,14,FALSE)*$D131</f>
        <v>7.479014982085159</v>
      </c>
      <c r="U131">
        <f aca="true" t="shared" si="16" ref="U131:U194">IF(ISNUMBER(T131),T131,0)</f>
        <v>7.479014982085159</v>
      </c>
      <c r="Y131">
        <f>VLOOKUP($A131,'National Results (gha) '!$A$15:$P$181,15,FALSE)*$D131</f>
        <v>3.673352022914801</v>
      </c>
      <c r="Z131">
        <f aca="true" t="shared" si="17" ref="Z131:Z194">IF(ISNUMBER(Y131),Y131,0)</f>
        <v>3.673352022914801</v>
      </c>
    </row>
    <row r="132" spans="1:26" ht="12.75">
      <c r="A132" t="s">
        <v>272</v>
      </c>
      <c r="B132" t="s">
        <v>187</v>
      </c>
      <c r="C132" t="e">
        <f>VLOOKUP(A132,'National Results (gha) '!$A$15:$B$181,2,FALSE)</f>
        <v>#N/A</v>
      </c>
      <c r="D132">
        <f t="shared" si="12"/>
        <v>0</v>
      </c>
      <c r="E132" t="e">
        <f>VLOOKUP($A132,'National Results (gha) '!$A$15:$P$181,11,FALSE)*$D132</f>
        <v>#N/A</v>
      </c>
      <c r="F132">
        <f t="shared" si="13"/>
        <v>0</v>
      </c>
      <c r="J132" t="e">
        <f>VLOOKUP($A132,'National Results (gha) '!$A$15:$P$181,12,FALSE)*$D132</f>
        <v>#N/A</v>
      </c>
      <c r="K132">
        <f t="shared" si="14"/>
        <v>0</v>
      </c>
      <c r="O132" t="e">
        <f>VLOOKUP($A132,'National Results (gha) '!$A$15:$P$181,13,FALSE)*$D132</f>
        <v>#N/A</v>
      </c>
      <c r="P132">
        <f t="shared" si="15"/>
        <v>0</v>
      </c>
      <c r="T132" t="e">
        <f>VLOOKUP($A132,'National Results (gha) '!$A$15:$P$181,14,FALSE)*$D132</f>
        <v>#N/A</v>
      </c>
      <c r="U132">
        <f t="shared" si="16"/>
        <v>0</v>
      </c>
      <c r="Y132" t="e">
        <f>VLOOKUP($A132,'National Results (gha) '!$A$15:$P$181,15,FALSE)*$D132</f>
        <v>#N/A</v>
      </c>
      <c r="Z132">
        <f t="shared" si="17"/>
        <v>0</v>
      </c>
    </row>
    <row r="133" spans="1:26" ht="12.75">
      <c r="A133" t="s">
        <v>146</v>
      </c>
      <c r="B133" t="s">
        <v>187</v>
      </c>
      <c r="C133">
        <f>VLOOKUP(A133,'National Results (gha) '!$A$15:$B$181,2,FALSE)</f>
        <v>3.667</v>
      </c>
      <c r="D133">
        <f t="shared" si="12"/>
        <v>3.667</v>
      </c>
      <c r="E133">
        <f>VLOOKUP($A133,'National Results (gha) '!$A$15:$P$181,11,FALSE)*$D133</f>
        <v>2.4349596759101124</v>
      </c>
      <c r="F133">
        <f t="shared" si="13"/>
        <v>2.4349596759101124</v>
      </c>
      <c r="J133">
        <f>VLOOKUP($A133,'National Results (gha) '!$A$15:$P$181,12,FALSE)*$D133</f>
        <v>1.769624111013371</v>
      </c>
      <c r="K133">
        <f t="shared" si="14"/>
        <v>1.769624111013371</v>
      </c>
      <c r="O133">
        <f>VLOOKUP($A133,'National Results (gha) '!$A$15:$P$181,13,FALSE)*$D133</f>
        <v>0.25483472964297893</v>
      </c>
      <c r="P133">
        <f t="shared" si="15"/>
        <v>0.25483472964297893</v>
      </c>
      <c r="T133">
        <f>VLOOKUP($A133,'National Results (gha) '!$A$15:$P$181,14,FALSE)*$D133</f>
        <v>0.2812938227274379</v>
      </c>
      <c r="U133">
        <f t="shared" si="16"/>
        <v>0.2812938227274379</v>
      </c>
      <c r="Y133">
        <f>VLOOKUP($A133,'National Results (gha) '!$A$15:$P$181,15,FALSE)*$D133</f>
        <v>0.035274397797121694</v>
      </c>
      <c r="Z133">
        <f t="shared" si="17"/>
        <v>0.035274397797121694</v>
      </c>
    </row>
    <row r="134" spans="1:26" ht="12.75">
      <c r="A134" t="s">
        <v>40</v>
      </c>
      <c r="B134" t="s">
        <v>187</v>
      </c>
      <c r="C134">
        <f>VLOOKUP(A134,'National Results (gha) '!$A$15:$B$181,2,FALSE)</f>
        <v>2.089</v>
      </c>
      <c r="D134">
        <f t="shared" si="12"/>
        <v>2.089</v>
      </c>
      <c r="E134">
        <f>VLOOKUP($A134,'National Results (gha) '!$A$15:$P$181,11,FALSE)*$D134</f>
        <v>15.793311625048304</v>
      </c>
      <c r="F134">
        <f t="shared" si="13"/>
        <v>15.793311625048304</v>
      </c>
      <c r="J134">
        <f>VLOOKUP($A134,'National Results (gha) '!$A$15:$P$181,12,FALSE)*$D134</f>
        <v>0.45511394114378595</v>
      </c>
      <c r="K134">
        <f t="shared" si="14"/>
        <v>0.45511394114378595</v>
      </c>
      <c r="O134">
        <f>VLOOKUP($A134,'National Results (gha) '!$A$15:$P$181,13,FALSE)*$D134</f>
        <v>3.665512358596303</v>
      </c>
      <c r="P134">
        <f t="shared" si="15"/>
        <v>3.665512358596303</v>
      </c>
      <c r="T134">
        <f>VLOOKUP($A134,'National Results (gha) '!$A$15:$P$181,14,FALSE)*$D134</f>
        <v>0.8377049897180996</v>
      </c>
      <c r="U134">
        <f t="shared" si="16"/>
        <v>0.8377049897180996</v>
      </c>
      <c r="Y134">
        <f>VLOOKUP($A134,'National Results (gha) '!$A$15:$P$181,15,FALSE)*$D134</f>
        <v>10.775408464809596</v>
      </c>
      <c r="Z134">
        <f t="shared" si="17"/>
        <v>10.775408464809596</v>
      </c>
    </row>
    <row r="135" spans="1:26" ht="12.75">
      <c r="A135" t="s">
        <v>235</v>
      </c>
      <c r="C135" t="e">
        <f>VLOOKUP(A135,'National Results (gha) '!$A$15:$B$181,2,FALSE)</f>
        <v>#N/A</v>
      </c>
      <c r="D135">
        <f t="shared" si="12"/>
        <v>0</v>
      </c>
      <c r="E135" t="e">
        <f>VLOOKUP($A135,'National Results (gha) '!$A$15:$P$181,11,FALSE)*$D135</f>
        <v>#N/A</v>
      </c>
      <c r="F135">
        <f t="shared" si="13"/>
        <v>0</v>
      </c>
      <c r="J135" t="e">
        <f>VLOOKUP($A135,'National Results (gha) '!$A$15:$P$181,12,FALSE)*$D135</f>
        <v>#N/A</v>
      </c>
      <c r="K135">
        <f t="shared" si="14"/>
        <v>0</v>
      </c>
      <c r="O135" t="e">
        <f>VLOOKUP($A135,'National Results (gha) '!$A$15:$P$181,13,FALSE)*$D135</f>
        <v>#N/A</v>
      </c>
      <c r="P135">
        <f t="shared" si="15"/>
        <v>0</v>
      </c>
      <c r="T135" t="e">
        <f>VLOOKUP($A135,'National Results (gha) '!$A$15:$P$181,14,FALSE)*$D135</f>
        <v>#N/A</v>
      </c>
      <c r="U135">
        <f t="shared" si="16"/>
        <v>0</v>
      </c>
      <c r="Y135" t="e">
        <f>VLOOKUP($A135,'National Results (gha) '!$A$15:$P$181,15,FALSE)*$D135</f>
        <v>#N/A</v>
      </c>
      <c r="Z135">
        <f t="shared" si="17"/>
        <v>0</v>
      </c>
    </row>
    <row r="136" spans="1:26" ht="12.75">
      <c r="A136" t="s">
        <v>176</v>
      </c>
      <c r="B136" t="s">
        <v>186</v>
      </c>
      <c r="C136">
        <f>VLOOKUP(A136,'National Results (gha) '!$A$15:$B$181,2,FALSE)</f>
        <v>28.287</v>
      </c>
      <c r="D136">
        <f t="shared" si="12"/>
        <v>28.287</v>
      </c>
      <c r="E136">
        <f>VLOOKUP($A136,'National Results (gha) '!$A$15:$P$181,11,FALSE)*$D136</f>
        <v>15.445079855916454</v>
      </c>
      <c r="F136">
        <f t="shared" si="13"/>
        <v>15.445079855916454</v>
      </c>
      <c r="J136">
        <f>VLOOKUP($A136,'National Results (gha) '!$A$15:$P$181,12,FALSE)*$D136</f>
        <v>9.880907468802299</v>
      </c>
      <c r="K136">
        <f t="shared" si="14"/>
        <v>9.880907468802299</v>
      </c>
      <c r="O136">
        <f>VLOOKUP($A136,'National Results (gha) '!$A$15:$P$181,13,FALSE)*$D136</f>
        <v>1.2835192207162087</v>
      </c>
      <c r="P136">
        <f t="shared" si="15"/>
        <v>1.2835192207162087</v>
      </c>
      <c r="T136">
        <f>VLOOKUP($A136,'National Results (gha) '!$A$15:$P$181,14,FALSE)*$D136</f>
        <v>1.5745999008013292</v>
      </c>
      <c r="U136">
        <f t="shared" si="16"/>
        <v>1.5745999008013292</v>
      </c>
      <c r="Y136">
        <f>VLOOKUP($A136,'National Results (gha) '!$A$15:$P$181,15,FALSE)*$D136</f>
        <v>0.1407301495447671</v>
      </c>
      <c r="Z136">
        <f t="shared" si="17"/>
        <v>0.1407301495447671</v>
      </c>
    </row>
    <row r="137" spans="1:26" ht="12.75">
      <c r="A137" t="s">
        <v>134</v>
      </c>
      <c r="B137" t="s">
        <v>185</v>
      </c>
      <c r="C137">
        <f>VLOOKUP(A137,'National Results (gha) '!$A$15:$B$181,2,FALSE)</f>
        <v>16.46</v>
      </c>
      <c r="D137">
        <f t="shared" si="12"/>
        <v>16.46</v>
      </c>
      <c r="E137">
        <f>VLOOKUP($A137,'National Results (gha) '!$A$15:$P$181,11,FALSE)*$D137</f>
        <v>16.929566608891385</v>
      </c>
      <c r="F137">
        <f t="shared" si="13"/>
        <v>16.929566608891385</v>
      </c>
      <c r="J137">
        <f>VLOOKUP($A137,'National Results (gha) '!$A$15:$P$181,12,FALSE)*$D137</f>
        <v>4.871028576083969</v>
      </c>
      <c r="K137">
        <f t="shared" si="14"/>
        <v>4.871028576083969</v>
      </c>
      <c r="O137">
        <f>VLOOKUP($A137,'National Results (gha) '!$A$15:$P$181,13,FALSE)*$D137</f>
        <v>0.9513191039031382</v>
      </c>
      <c r="P137">
        <f t="shared" si="15"/>
        <v>0.9513191039031382</v>
      </c>
      <c r="T137">
        <f>VLOOKUP($A137,'National Results (gha) '!$A$15:$P$181,14,FALSE)*$D137</f>
        <v>1.2800531847603904</v>
      </c>
      <c r="U137">
        <f t="shared" si="16"/>
        <v>1.2800531847603904</v>
      </c>
      <c r="Y137">
        <f>VLOOKUP($A137,'National Results (gha) '!$A$15:$P$181,15,FALSE)*$D137</f>
        <v>7.294665414658107</v>
      </c>
      <c r="Z137">
        <f t="shared" si="17"/>
        <v>7.294665414658107</v>
      </c>
    </row>
    <row r="138" spans="1:26" ht="12.75">
      <c r="A138" t="s">
        <v>236</v>
      </c>
      <c r="B138" t="s">
        <v>185</v>
      </c>
      <c r="C138" t="e">
        <f>VLOOKUP(A138,'National Results (gha) '!$A$15:$B$181,2,FALSE)</f>
        <v>#N/A</v>
      </c>
      <c r="D138">
        <f t="shared" si="12"/>
        <v>0</v>
      </c>
      <c r="E138" t="e">
        <f>VLOOKUP($A138,'National Results (gha) '!$A$15:$P$181,11,FALSE)*$D138</f>
        <v>#N/A</v>
      </c>
      <c r="F138">
        <f t="shared" si="13"/>
        <v>0</v>
      </c>
      <c r="J138" t="e">
        <f>VLOOKUP($A138,'National Results (gha) '!$A$15:$P$181,12,FALSE)*$D138</f>
        <v>#N/A</v>
      </c>
      <c r="K138">
        <f t="shared" si="14"/>
        <v>0</v>
      </c>
      <c r="O138" t="e">
        <f>VLOOKUP($A138,'National Results (gha) '!$A$15:$P$181,13,FALSE)*$D138</f>
        <v>#N/A</v>
      </c>
      <c r="P138">
        <f t="shared" si="15"/>
        <v>0</v>
      </c>
      <c r="T138" t="e">
        <f>VLOOKUP($A138,'National Results (gha) '!$A$15:$P$181,14,FALSE)*$D138</f>
        <v>#N/A</v>
      </c>
      <c r="U138">
        <f t="shared" si="16"/>
        <v>0</v>
      </c>
      <c r="Y138" t="e">
        <f>VLOOKUP($A138,'National Results (gha) '!$A$15:$P$181,15,FALSE)*$D138</f>
        <v>#N/A</v>
      </c>
      <c r="Z138">
        <f t="shared" si="17"/>
        <v>0</v>
      </c>
    </row>
    <row r="139" spans="1:26" ht="12.75">
      <c r="A139" t="s">
        <v>237</v>
      </c>
      <c r="B139" t="s">
        <v>185</v>
      </c>
      <c r="C139" t="e">
        <f>VLOOKUP(A139,'National Results (gha) '!$A$15:$B$181,2,FALSE)</f>
        <v>#N/A</v>
      </c>
      <c r="D139">
        <f t="shared" si="12"/>
        <v>0</v>
      </c>
      <c r="E139" t="e">
        <f>VLOOKUP($A139,'National Results (gha) '!$A$15:$P$181,11,FALSE)*$D139</f>
        <v>#N/A</v>
      </c>
      <c r="F139">
        <f t="shared" si="13"/>
        <v>0</v>
      </c>
      <c r="J139" t="e">
        <f>VLOOKUP($A139,'National Results (gha) '!$A$15:$P$181,12,FALSE)*$D139</f>
        <v>#N/A</v>
      </c>
      <c r="K139">
        <f t="shared" si="14"/>
        <v>0</v>
      </c>
      <c r="O139" t="e">
        <f>VLOOKUP($A139,'National Results (gha) '!$A$15:$P$181,13,FALSE)*$D139</f>
        <v>#N/A</v>
      </c>
      <c r="P139">
        <f t="shared" si="15"/>
        <v>0</v>
      </c>
      <c r="T139" t="e">
        <f>VLOOKUP($A139,'National Results (gha) '!$A$15:$P$181,14,FALSE)*$D139</f>
        <v>#N/A</v>
      </c>
      <c r="U139">
        <f t="shared" si="16"/>
        <v>0</v>
      </c>
      <c r="Y139" t="e">
        <f>VLOOKUP($A139,'National Results (gha) '!$A$15:$P$181,15,FALSE)*$D139</f>
        <v>#N/A</v>
      </c>
      <c r="Z139">
        <f t="shared" si="17"/>
        <v>0</v>
      </c>
    </row>
    <row r="140" spans="1:26" ht="12.75">
      <c r="A140" t="s">
        <v>273</v>
      </c>
      <c r="B140" t="s">
        <v>187</v>
      </c>
      <c r="C140">
        <f>VLOOKUP(A140,'National Results (gha) '!$A$15:$B$181,2,FALSE)</f>
        <v>2.04</v>
      </c>
      <c r="D140">
        <f t="shared" si="12"/>
        <v>2.04</v>
      </c>
      <c r="E140">
        <f>VLOOKUP($A140,'National Results (gha) '!$A$15:$P$181,11,FALSE)*$D140</f>
        <v>2.9252587414335327</v>
      </c>
      <c r="F140">
        <f t="shared" si="13"/>
        <v>2.9252587414335327</v>
      </c>
      <c r="J140">
        <f>VLOOKUP($A140,'National Results (gha) '!$A$15:$P$181,12,FALSE)*$D140</f>
        <v>0.9664080603372741</v>
      </c>
      <c r="K140">
        <f t="shared" si="14"/>
        <v>0.9664080603372741</v>
      </c>
      <c r="O140">
        <f>VLOOKUP($A140,'National Results (gha) '!$A$15:$P$181,13,FALSE)*$D140</f>
        <v>0.45278575312508446</v>
      </c>
      <c r="P140">
        <f t="shared" si="15"/>
        <v>0.45278575312508446</v>
      </c>
      <c r="T140">
        <f>VLOOKUP($A140,'National Results (gha) '!$A$15:$P$181,14,FALSE)*$D140</f>
        <v>1.332108010572129</v>
      </c>
      <c r="U140">
        <f t="shared" si="16"/>
        <v>1.332108010572129</v>
      </c>
      <c r="Y140">
        <f>VLOOKUP($A140,'National Results (gha) '!$A$15:$P$181,15,FALSE)*$D140</f>
        <v>0.010288366024160502</v>
      </c>
      <c r="Z140">
        <f t="shared" si="17"/>
        <v>0.010288366024160502</v>
      </c>
    </row>
    <row r="141" spans="1:26" ht="12.75">
      <c r="A141" t="s">
        <v>258</v>
      </c>
      <c r="B141" t="s">
        <v>187</v>
      </c>
      <c r="C141" t="e">
        <f>VLOOKUP(A141,'National Results (gha) '!$A$15:$B$181,2,FALSE)</f>
        <v>#N/A</v>
      </c>
      <c r="D141">
        <f t="shared" si="12"/>
        <v>0</v>
      </c>
      <c r="E141" t="e">
        <f>VLOOKUP($A141,'National Results (gha) '!$A$15:$P$181,11,FALSE)*$D141</f>
        <v>#N/A</v>
      </c>
      <c r="F141">
        <f t="shared" si="13"/>
        <v>0</v>
      </c>
      <c r="J141" t="e">
        <f>VLOOKUP($A141,'National Results (gha) '!$A$15:$P$181,12,FALSE)*$D141</f>
        <v>#N/A</v>
      </c>
      <c r="K141">
        <f t="shared" si="14"/>
        <v>0</v>
      </c>
      <c r="O141" t="e">
        <f>VLOOKUP($A141,'National Results (gha) '!$A$15:$P$181,13,FALSE)*$D141</f>
        <v>#N/A</v>
      </c>
      <c r="P141">
        <f t="shared" si="15"/>
        <v>0</v>
      </c>
      <c r="T141" t="e">
        <f>VLOOKUP($A141,'National Results (gha) '!$A$15:$P$181,14,FALSE)*$D141</f>
        <v>#N/A</v>
      </c>
      <c r="U141">
        <f t="shared" si="16"/>
        <v>0</v>
      </c>
      <c r="Y141" t="e">
        <f>VLOOKUP($A141,'National Results (gha) '!$A$15:$P$181,15,FALSE)*$D141</f>
        <v>#N/A</v>
      </c>
      <c r="Z141">
        <f t="shared" si="17"/>
        <v>0</v>
      </c>
    </row>
    <row r="142" spans="1:26" ht="12.75">
      <c r="A142" t="s">
        <v>71</v>
      </c>
      <c r="B142" t="s">
        <v>185</v>
      </c>
      <c r="C142">
        <f>VLOOKUP(A142,'National Results (gha) '!$A$15:$B$181,2,FALSE)</f>
        <v>4.193</v>
      </c>
      <c r="D142">
        <f t="shared" si="12"/>
        <v>4.193</v>
      </c>
      <c r="E142">
        <f>VLOOKUP($A142,'National Results (gha) '!$A$15:$P$181,11,FALSE)*$D142</f>
        <v>45.14650444374735</v>
      </c>
      <c r="F142">
        <f t="shared" si="13"/>
        <v>45.14650444374735</v>
      </c>
      <c r="J142">
        <f>VLOOKUP($A142,'National Results (gha) '!$A$15:$P$181,12,FALSE)*$D142</f>
        <v>1.86018859864881</v>
      </c>
      <c r="K142">
        <f t="shared" si="14"/>
        <v>1.86018859864881</v>
      </c>
      <c r="O142">
        <f>VLOOKUP($A142,'National Results (gha) '!$A$15:$P$181,13,FALSE)*$D142</f>
        <v>13.041501192427083</v>
      </c>
      <c r="P142">
        <f t="shared" si="15"/>
        <v>13.041501192427083</v>
      </c>
      <c r="T142">
        <f>VLOOKUP($A142,'National Results (gha) '!$A$15:$P$181,14,FALSE)*$D142</f>
        <v>21.213840844964313</v>
      </c>
      <c r="U142">
        <f t="shared" si="16"/>
        <v>21.213840844964313</v>
      </c>
      <c r="Y142">
        <f>VLOOKUP($A142,'National Results (gha) '!$A$15:$P$181,15,FALSE)*$D142</f>
        <v>8.762376503485989</v>
      </c>
      <c r="Z142">
        <f t="shared" si="17"/>
        <v>8.762376503485989</v>
      </c>
    </row>
    <row r="143" spans="1:26" ht="12.75">
      <c r="A143" t="s">
        <v>90</v>
      </c>
      <c r="B143" t="s">
        <v>187</v>
      </c>
      <c r="C143">
        <f>VLOOKUP(A143,'National Results (gha) '!$A$15:$B$181,2,FALSE)</f>
        <v>5.595</v>
      </c>
      <c r="D143">
        <f t="shared" si="12"/>
        <v>5.595</v>
      </c>
      <c r="E143">
        <f>VLOOKUP($A143,'National Results (gha) '!$A$15:$P$181,11,FALSE)*$D143</f>
        <v>15.781951128321593</v>
      </c>
      <c r="F143">
        <f t="shared" si="13"/>
        <v>15.781951128321593</v>
      </c>
      <c r="J143">
        <f>VLOOKUP($A143,'National Results (gha) '!$A$15:$P$181,12,FALSE)*$D143</f>
        <v>2.5006604064083073</v>
      </c>
      <c r="K143">
        <f t="shared" si="14"/>
        <v>2.5006604064083073</v>
      </c>
      <c r="O143">
        <f>VLOOKUP($A143,'National Results (gha) '!$A$15:$P$181,13,FALSE)*$D143</f>
        <v>3.271797746942448</v>
      </c>
      <c r="P143">
        <f t="shared" si="15"/>
        <v>3.271797746942448</v>
      </c>
      <c r="T143">
        <f>VLOOKUP($A143,'National Results (gha) '!$A$15:$P$181,14,FALSE)*$D143</f>
        <v>6.940450518847177</v>
      </c>
      <c r="U143">
        <f t="shared" si="16"/>
        <v>6.940450518847177</v>
      </c>
      <c r="Y143">
        <f>VLOOKUP($A143,'National Results (gha) '!$A$15:$P$181,15,FALSE)*$D143</f>
        <v>2.8454944077046016</v>
      </c>
      <c r="Z143">
        <f t="shared" si="17"/>
        <v>2.8454944077046016</v>
      </c>
    </row>
    <row r="144" spans="1:26" ht="12.75">
      <c r="A144" t="s">
        <v>41</v>
      </c>
      <c r="B144" t="s">
        <v>186</v>
      </c>
      <c r="C144">
        <f>VLOOKUP(A144,'National Results (gha) '!$A$15:$B$181,2,FALSE)</f>
        <v>14.14</v>
      </c>
      <c r="D144">
        <f t="shared" si="12"/>
        <v>14.14</v>
      </c>
      <c r="E144">
        <f>VLOOKUP($A144,'National Results (gha) '!$A$15:$P$181,11,FALSE)*$D144</f>
        <v>29.514913346940112</v>
      </c>
      <c r="F144">
        <f t="shared" si="13"/>
        <v>29.514913346940112</v>
      </c>
      <c r="J144">
        <f>VLOOKUP($A144,'National Results (gha) '!$A$15:$P$181,12,FALSE)*$D144</f>
        <v>18.899884074409826</v>
      </c>
      <c r="K144">
        <f t="shared" si="14"/>
        <v>18.899884074409826</v>
      </c>
      <c r="O144">
        <f>VLOOKUP($A144,'National Results (gha) '!$A$15:$P$181,13,FALSE)*$D144</f>
        <v>8.947723429167675</v>
      </c>
      <c r="P144">
        <f t="shared" si="15"/>
        <v>8.947723429167675</v>
      </c>
      <c r="T144">
        <f>VLOOKUP($A144,'National Results (gha) '!$A$15:$P$181,14,FALSE)*$D144</f>
        <v>0.9213483845528575</v>
      </c>
      <c r="U144">
        <f t="shared" si="16"/>
        <v>0.9213483845528575</v>
      </c>
      <c r="Y144">
        <f>VLOOKUP($A144,'National Results (gha) '!$A$15:$P$181,15,FALSE)*$D144</f>
        <v>0.011023249311600505</v>
      </c>
      <c r="Z144">
        <f t="shared" si="17"/>
        <v>0.011023249311600505</v>
      </c>
    </row>
    <row r="145" spans="1:26" ht="12.75">
      <c r="A145" t="s">
        <v>42</v>
      </c>
      <c r="B145" t="s">
        <v>186</v>
      </c>
      <c r="C145">
        <f>VLOOKUP(A145,'National Results (gha) '!$A$15:$B$181,2,FALSE)</f>
        <v>147.722</v>
      </c>
      <c r="D145">
        <f t="shared" si="12"/>
        <v>147.722</v>
      </c>
      <c r="E145">
        <f>VLOOKUP($A145,'National Results (gha) '!$A$15:$P$181,11,FALSE)*$D145</f>
        <v>165.00647857292842</v>
      </c>
      <c r="F145">
        <f t="shared" si="13"/>
        <v>165.00647857292842</v>
      </c>
      <c r="J145">
        <f>VLOOKUP($A145,'National Results (gha) '!$A$15:$P$181,12,FALSE)*$D145</f>
        <v>121.85281613077703</v>
      </c>
      <c r="K145">
        <f t="shared" si="14"/>
        <v>121.85281613077703</v>
      </c>
      <c r="O145">
        <f>VLOOKUP($A145,'National Results (gha) '!$A$15:$P$181,13,FALSE)*$D145</f>
        <v>26.073368171804752</v>
      </c>
      <c r="P145">
        <f t="shared" si="15"/>
        <v>26.073368171804752</v>
      </c>
      <c r="T145">
        <f>VLOOKUP($A145,'National Results (gha) '!$A$15:$P$181,14,FALSE)*$D145</f>
        <v>3.4357948260402913</v>
      </c>
      <c r="U145">
        <f t="shared" si="16"/>
        <v>3.4357948260402913</v>
      </c>
      <c r="Y145">
        <f>VLOOKUP($A145,'National Results (gha) '!$A$15:$P$181,15,FALSE)*$D145</f>
        <v>3.0660708658162252</v>
      </c>
      <c r="Z145">
        <f t="shared" si="17"/>
        <v>3.0660708658162252</v>
      </c>
    </row>
    <row r="146" spans="1:26" ht="12.75">
      <c r="A146" t="s">
        <v>238</v>
      </c>
      <c r="C146" t="e">
        <f>VLOOKUP(A146,'National Results (gha) '!$A$15:$B$181,2,FALSE)</f>
        <v>#N/A</v>
      </c>
      <c r="D146">
        <f t="shared" si="12"/>
        <v>0</v>
      </c>
      <c r="E146" t="e">
        <f>VLOOKUP($A146,'National Results (gha) '!$A$15:$P$181,11,FALSE)*$D146</f>
        <v>#N/A</v>
      </c>
      <c r="F146">
        <f t="shared" si="13"/>
        <v>0</v>
      </c>
      <c r="J146" t="e">
        <f>VLOOKUP($A146,'National Results (gha) '!$A$15:$P$181,12,FALSE)*$D146</f>
        <v>#N/A</v>
      </c>
      <c r="K146">
        <f t="shared" si="14"/>
        <v>0</v>
      </c>
      <c r="O146" t="e">
        <f>VLOOKUP($A146,'National Results (gha) '!$A$15:$P$181,13,FALSE)*$D146</f>
        <v>#N/A</v>
      </c>
      <c r="P146">
        <f t="shared" si="15"/>
        <v>0</v>
      </c>
      <c r="T146" t="e">
        <f>VLOOKUP($A146,'National Results (gha) '!$A$15:$P$181,14,FALSE)*$D146</f>
        <v>#N/A</v>
      </c>
      <c r="U146">
        <f t="shared" si="16"/>
        <v>0</v>
      </c>
      <c r="Y146" t="e">
        <f>VLOOKUP($A146,'National Results (gha) '!$A$15:$P$181,15,FALSE)*$D146</f>
        <v>#N/A</v>
      </c>
      <c r="Z146">
        <f t="shared" si="17"/>
        <v>0</v>
      </c>
    </row>
    <row r="147" spans="1:26" ht="12.75">
      <c r="A147" t="s">
        <v>239</v>
      </c>
      <c r="C147" t="e">
        <f>VLOOKUP(A147,'National Results (gha) '!$A$15:$B$181,2,FALSE)</f>
        <v>#N/A</v>
      </c>
      <c r="D147">
        <f t="shared" si="12"/>
        <v>0</v>
      </c>
      <c r="E147" t="e">
        <f>VLOOKUP($A147,'National Results (gha) '!$A$15:$P$181,11,FALSE)*$D147</f>
        <v>#N/A</v>
      </c>
      <c r="F147">
        <f t="shared" si="13"/>
        <v>0</v>
      </c>
      <c r="J147" t="e">
        <f>VLOOKUP($A147,'National Results (gha) '!$A$15:$P$181,12,FALSE)*$D147</f>
        <v>#N/A</v>
      </c>
      <c r="K147">
        <f t="shared" si="14"/>
        <v>0</v>
      </c>
      <c r="O147" t="e">
        <f>VLOOKUP($A147,'National Results (gha) '!$A$15:$P$181,13,FALSE)*$D147</f>
        <v>#N/A</v>
      </c>
      <c r="P147">
        <f t="shared" si="15"/>
        <v>0</v>
      </c>
      <c r="T147" t="e">
        <f>VLOOKUP($A147,'National Results (gha) '!$A$15:$P$181,14,FALSE)*$D147</f>
        <v>#N/A</v>
      </c>
      <c r="U147">
        <f t="shared" si="16"/>
        <v>0</v>
      </c>
      <c r="Y147" t="e">
        <f>VLOOKUP($A147,'National Results (gha) '!$A$15:$P$181,15,FALSE)*$D147</f>
        <v>#N/A</v>
      </c>
      <c r="Z147">
        <f t="shared" si="17"/>
        <v>0</v>
      </c>
    </row>
    <row r="148" spans="1:26" ht="12.75">
      <c r="A148" t="s">
        <v>118</v>
      </c>
      <c r="B148" t="s">
        <v>185</v>
      </c>
      <c r="C148">
        <f>VLOOKUP(A148,'National Results (gha) '!$A$15:$B$181,2,FALSE)</f>
        <v>4.72</v>
      </c>
      <c r="D148">
        <f t="shared" si="12"/>
        <v>4.72</v>
      </c>
      <c r="E148">
        <f>VLOOKUP($A148,'National Results (gha) '!$A$15:$P$181,11,FALSE)*$D148</f>
        <v>25.8697308371232</v>
      </c>
      <c r="F148">
        <f t="shared" si="13"/>
        <v>25.8697308371232</v>
      </c>
      <c r="J148">
        <f>VLOOKUP($A148,'National Results (gha) '!$A$15:$P$181,12,FALSE)*$D148</f>
        <v>1.6353732585134202</v>
      </c>
      <c r="K148">
        <f t="shared" si="14"/>
        <v>1.6353732585134202</v>
      </c>
      <c r="O148">
        <f>VLOOKUP($A148,'National Results (gha) '!$A$15:$P$181,13,FALSE)*$D148</f>
        <v>0.11426158868426013</v>
      </c>
      <c r="P148">
        <f t="shared" si="15"/>
        <v>0.11426158868426013</v>
      </c>
      <c r="T148">
        <f>VLOOKUP($A148,'National Results (gha) '!$A$15:$P$181,14,FALSE)*$D148</f>
        <v>15.352164525454388</v>
      </c>
      <c r="U148">
        <f t="shared" si="16"/>
        <v>15.352164525454388</v>
      </c>
      <c r="Y148">
        <f>VLOOKUP($A148,'National Results (gha) '!$A$15:$P$181,15,FALSE)*$D148</f>
        <v>8.395426385869522</v>
      </c>
      <c r="Z148">
        <f t="shared" si="17"/>
        <v>8.395426385869522</v>
      </c>
    </row>
    <row r="149" spans="1:26" ht="12.75">
      <c r="A149" t="s">
        <v>274</v>
      </c>
      <c r="B149" t="s">
        <v>185</v>
      </c>
      <c r="C149" t="e">
        <f>VLOOKUP(A149,'National Results (gha) '!$A$15:$B$181,2,FALSE)</f>
        <v>#N/A</v>
      </c>
      <c r="D149">
        <f t="shared" si="12"/>
        <v>0</v>
      </c>
      <c r="E149" t="e">
        <f>VLOOKUP($A149,'National Results (gha) '!$A$15:$P$181,11,FALSE)*$D149</f>
        <v>#N/A</v>
      </c>
      <c r="F149">
        <f t="shared" si="13"/>
        <v>0</v>
      </c>
      <c r="J149" t="e">
        <f>VLOOKUP($A149,'National Results (gha) '!$A$15:$P$181,12,FALSE)*$D149</f>
        <v>#N/A</v>
      </c>
      <c r="K149">
        <f t="shared" si="14"/>
        <v>0</v>
      </c>
      <c r="O149" t="e">
        <f>VLOOKUP($A149,'National Results (gha) '!$A$15:$P$181,13,FALSE)*$D149</f>
        <v>#N/A</v>
      </c>
      <c r="P149">
        <f t="shared" si="15"/>
        <v>0</v>
      </c>
      <c r="T149" t="e">
        <f>VLOOKUP($A149,'National Results (gha) '!$A$15:$P$181,14,FALSE)*$D149</f>
        <v>#N/A</v>
      </c>
      <c r="U149">
        <f t="shared" si="16"/>
        <v>0</v>
      </c>
      <c r="Y149" t="e">
        <f>VLOOKUP($A149,'National Results (gha) '!$A$15:$P$181,15,FALSE)*$D149</f>
        <v>#N/A</v>
      </c>
      <c r="Z149">
        <f t="shared" si="17"/>
        <v>0</v>
      </c>
    </row>
    <row r="150" spans="1:26" ht="12.75">
      <c r="A150" t="s">
        <v>240</v>
      </c>
      <c r="C150" t="e">
        <f>VLOOKUP(A150,'National Results (gha) '!$A$15:$B$181,2,FALSE)</f>
        <v>#N/A</v>
      </c>
      <c r="D150">
        <f t="shared" si="12"/>
        <v>0</v>
      </c>
      <c r="E150" t="e">
        <f>VLOOKUP($A150,'National Results (gha) '!$A$15:$P$181,11,FALSE)*$D150</f>
        <v>#N/A</v>
      </c>
      <c r="F150">
        <f t="shared" si="13"/>
        <v>0</v>
      </c>
      <c r="J150" t="e">
        <f>VLOOKUP($A150,'National Results (gha) '!$A$15:$P$181,12,FALSE)*$D150</f>
        <v>#N/A</v>
      </c>
      <c r="K150">
        <f t="shared" si="14"/>
        <v>0</v>
      </c>
      <c r="O150" t="e">
        <f>VLOOKUP($A150,'National Results (gha) '!$A$15:$P$181,13,FALSE)*$D150</f>
        <v>#N/A</v>
      </c>
      <c r="P150">
        <f t="shared" si="15"/>
        <v>0</v>
      </c>
      <c r="T150" t="e">
        <f>VLOOKUP($A150,'National Results (gha) '!$A$15:$P$181,14,FALSE)*$D150</f>
        <v>#N/A</v>
      </c>
      <c r="U150">
        <f t="shared" si="16"/>
        <v>0</v>
      </c>
      <c r="Y150" t="e">
        <f>VLOOKUP($A150,'National Results (gha) '!$A$15:$P$181,15,FALSE)*$D150</f>
        <v>#N/A</v>
      </c>
      <c r="Z150">
        <f t="shared" si="17"/>
        <v>0</v>
      </c>
    </row>
    <row r="151" spans="1:26" ht="12.75">
      <c r="A151" t="s">
        <v>72</v>
      </c>
      <c r="B151" t="s">
        <v>186</v>
      </c>
      <c r="C151">
        <f>VLOOKUP(A151,'National Results (gha) '!$A$15:$B$181,2,FALSE)</f>
        <v>173.178</v>
      </c>
      <c r="D151">
        <f t="shared" si="12"/>
        <v>173.178</v>
      </c>
      <c r="E151">
        <f>VLOOKUP($A151,'National Results (gha) '!$A$15:$P$181,11,FALSE)*$D151</f>
        <v>74.11678451634542</v>
      </c>
      <c r="F151">
        <f t="shared" si="13"/>
        <v>74.11678451634542</v>
      </c>
      <c r="J151">
        <f>VLOOKUP($A151,'National Results (gha) '!$A$15:$P$181,12,FALSE)*$D151</f>
        <v>55.96119754314441</v>
      </c>
      <c r="K151">
        <f t="shared" si="14"/>
        <v>55.96119754314441</v>
      </c>
      <c r="O151">
        <f>VLOOKUP($A151,'National Results (gha) '!$A$15:$P$181,13,FALSE)*$D151</f>
        <v>0.7049062228069815</v>
      </c>
      <c r="P151">
        <f t="shared" si="15"/>
        <v>0.7049062228069815</v>
      </c>
      <c r="T151">
        <f>VLOOKUP($A151,'National Results (gha) '!$A$15:$P$181,14,FALSE)*$D151</f>
        <v>1.9238666776646196</v>
      </c>
      <c r="U151">
        <f t="shared" si="16"/>
        <v>1.9238666776646196</v>
      </c>
      <c r="Y151">
        <f>VLOOKUP($A151,'National Results (gha) '!$A$15:$P$181,15,FALSE)*$D151</f>
        <v>6.056188481861828</v>
      </c>
      <c r="Z151">
        <f t="shared" si="17"/>
        <v>6.056188481861828</v>
      </c>
    </row>
    <row r="152" spans="1:26" ht="12.75">
      <c r="A152" t="s">
        <v>91</v>
      </c>
      <c r="B152" t="s">
        <v>188</v>
      </c>
      <c r="C152">
        <f>VLOOKUP(A152,'National Results (gha) '!$A$15:$B$181,2,FALSE)</f>
        <v>3.343</v>
      </c>
      <c r="D152">
        <f t="shared" si="12"/>
        <v>3.343</v>
      </c>
      <c r="E152">
        <f>VLOOKUP($A152,'National Results (gha) '!$A$15:$P$181,11,FALSE)*$D152</f>
        <v>10.521084518998771</v>
      </c>
      <c r="F152">
        <f t="shared" si="13"/>
        <v>10.521084518998771</v>
      </c>
      <c r="J152">
        <f>VLOOKUP($A152,'National Results (gha) '!$A$15:$P$181,12,FALSE)*$D152</f>
        <v>0.6984614446402287</v>
      </c>
      <c r="K152">
        <f t="shared" si="14"/>
        <v>0.6984614446402287</v>
      </c>
      <c r="O152">
        <f>VLOOKUP($A152,'National Results (gha) '!$A$15:$P$181,13,FALSE)*$D152</f>
        <v>1.659493939764949</v>
      </c>
      <c r="P152">
        <f t="shared" si="15"/>
        <v>1.659493939764949</v>
      </c>
      <c r="T152">
        <f>VLOOKUP($A152,'National Results (gha) '!$A$15:$P$181,14,FALSE)*$D152</f>
        <v>5.978628695588585</v>
      </c>
      <c r="U152">
        <f t="shared" si="16"/>
        <v>5.978628695588585</v>
      </c>
      <c r="Y152">
        <f>VLOOKUP($A152,'National Results (gha) '!$A$15:$P$181,15,FALSE)*$D152</f>
        <v>2.0683749427054514</v>
      </c>
      <c r="Z152">
        <f t="shared" si="17"/>
        <v>2.0683749427054514</v>
      </c>
    </row>
    <row r="153" spans="1:26" ht="12.75">
      <c r="A153" t="s">
        <v>98</v>
      </c>
      <c r="B153" t="s">
        <v>185</v>
      </c>
      <c r="C153">
        <f>VLOOKUP(A153,'National Results (gha) '!$A$15:$B$181,2,FALSE)</f>
        <v>10.268</v>
      </c>
      <c r="D153">
        <f t="shared" si="12"/>
        <v>10.268</v>
      </c>
      <c r="E153">
        <f>VLOOKUP($A153,'National Results (gha) '!$A$15:$P$181,11,FALSE)*$D153</f>
        <v>27.385579830947336</v>
      </c>
      <c r="F153">
        <f t="shared" si="13"/>
        <v>27.385579830947336</v>
      </c>
      <c r="J153">
        <f>VLOOKUP($A153,'National Results (gha) '!$A$15:$P$181,12,FALSE)*$D153</f>
        <v>11.730144686825469</v>
      </c>
      <c r="K153">
        <f t="shared" si="14"/>
        <v>11.730144686825469</v>
      </c>
      <c r="O153">
        <f>VLOOKUP($A153,'National Results (gha) '!$A$15:$P$181,13,FALSE)*$D153</f>
        <v>1.268769940991775</v>
      </c>
      <c r="P153">
        <f t="shared" si="15"/>
        <v>1.268769940991775</v>
      </c>
      <c r="T153">
        <f>VLOOKUP($A153,'National Results (gha) '!$A$15:$P$181,14,FALSE)*$D153</f>
        <v>12.628963485893312</v>
      </c>
      <c r="U153">
        <f t="shared" si="16"/>
        <v>12.628963485893312</v>
      </c>
      <c r="Y153">
        <f>VLOOKUP($A153,'National Results (gha) '!$A$15:$P$181,15,FALSE)*$D153</f>
        <v>0.020209290404600986</v>
      </c>
      <c r="Z153">
        <f t="shared" si="17"/>
        <v>0.020209290404600986</v>
      </c>
    </row>
    <row r="154" spans="1:26" ht="12.75">
      <c r="A154" t="s">
        <v>73</v>
      </c>
      <c r="B154" t="s">
        <v>186</v>
      </c>
      <c r="C154">
        <f>VLOOKUP(A154,'National Results (gha) '!$A$15:$B$181,2,FALSE)</f>
        <v>6.423</v>
      </c>
      <c r="D154">
        <f t="shared" si="12"/>
        <v>6.423</v>
      </c>
      <c r="E154">
        <f>VLOOKUP($A154,'National Results (gha) '!$A$15:$P$181,11,FALSE)*$D154</f>
        <v>24.086824078415603</v>
      </c>
      <c r="F154">
        <f t="shared" si="13"/>
        <v>24.086824078415603</v>
      </c>
      <c r="J154">
        <f>VLOOKUP($A154,'National Results (gha) '!$A$15:$P$181,12,FALSE)*$D154</f>
        <v>2.65219705977366</v>
      </c>
      <c r="K154">
        <f t="shared" si="14"/>
        <v>2.65219705977366</v>
      </c>
      <c r="O154">
        <f>VLOOKUP($A154,'National Results (gha) '!$A$15:$P$181,13,FALSE)*$D154</f>
        <v>0.27152987702524906</v>
      </c>
      <c r="P154">
        <f t="shared" si="15"/>
        <v>0.27152987702524906</v>
      </c>
      <c r="T154">
        <f>VLOOKUP($A154,'National Results (gha) '!$A$15:$P$181,14,FALSE)*$D154</f>
        <v>16.25841306921598</v>
      </c>
      <c r="U154">
        <f t="shared" si="16"/>
        <v>16.25841306921598</v>
      </c>
      <c r="Y154">
        <f>VLOOKUP($A154,'National Results (gha) '!$A$15:$P$181,15,FALSE)*$D154</f>
        <v>3.8706392422724982</v>
      </c>
      <c r="Z154">
        <f t="shared" si="17"/>
        <v>3.8706392422724982</v>
      </c>
    </row>
    <row r="155" spans="1:26" ht="12.75">
      <c r="A155" t="s">
        <v>92</v>
      </c>
      <c r="B155" t="s">
        <v>187</v>
      </c>
      <c r="C155">
        <f>VLOOKUP(A155,'National Results (gha) '!$A$15:$B$181,2,FALSE)</f>
        <v>6.127</v>
      </c>
      <c r="D155">
        <f t="shared" si="12"/>
        <v>6.127</v>
      </c>
      <c r="E155">
        <f>VLOOKUP($A155,'National Results (gha) '!$A$15:$P$181,11,FALSE)*$D155</f>
        <v>68.8673702493889</v>
      </c>
      <c r="F155">
        <f t="shared" si="13"/>
        <v>68.8673702493889</v>
      </c>
      <c r="J155">
        <f>VLOOKUP($A155,'National Results (gha) '!$A$15:$P$181,12,FALSE)*$D155</f>
        <v>12.903049945748116</v>
      </c>
      <c r="K155">
        <f t="shared" si="14"/>
        <v>12.903049945748116</v>
      </c>
      <c r="O155">
        <f>VLOOKUP($A155,'National Results (gha) '!$A$15:$P$181,13,FALSE)*$D155</f>
        <v>14.543328386333494</v>
      </c>
      <c r="P155">
        <f t="shared" si="15"/>
        <v>14.543328386333494</v>
      </c>
      <c r="T155">
        <f>VLOOKUP($A155,'National Results (gha) '!$A$15:$P$181,14,FALSE)*$D155</f>
        <v>40.40878328996941</v>
      </c>
      <c r="U155">
        <f t="shared" si="16"/>
        <v>40.40878328996941</v>
      </c>
      <c r="Y155">
        <f>VLOOKUP($A155,'National Results (gha) '!$A$15:$P$181,15,FALSE)*$D155</f>
        <v>0.34723235331541724</v>
      </c>
      <c r="Z155">
        <f t="shared" si="17"/>
        <v>0.34723235331541724</v>
      </c>
    </row>
    <row r="156" spans="1:26" ht="12.75">
      <c r="A156" t="s">
        <v>93</v>
      </c>
      <c r="B156" t="s">
        <v>187</v>
      </c>
      <c r="C156">
        <f>VLOOKUP(A156,'National Results (gha) '!$A$15:$B$181,2,FALSE)</f>
        <v>28.508</v>
      </c>
      <c r="D156">
        <f t="shared" si="12"/>
        <v>28.508</v>
      </c>
      <c r="E156">
        <f>VLOOKUP($A156,'National Results (gha) '!$A$15:$P$181,11,FALSE)*$D156</f>
        <v>110.04849581678543</v>
      </c>
      <c r="F156">
        <f t="shared" si="13"/>
        <v>110.04849581678543</v>
      </c>
      <c r="J156">
        <f>VLOOKUP($A156,'National Results (gha) '!$A$15:$P$181,12,FALSE)*$D156</f>
        <v>10.290831666407396</v>
      </c>
      <c r="K156">
        <f t="shared" si="14"/>
        <v>10.290831666407396</v>
      </c>
      <c r="O156">
        <f>VLOOKUP($A156,'National Results (gha) '!$A$15:$P$181,13,FALSE)*$D156</f>
        <v>14.15303294086351</v>
      </c>
      <c r="P156">
        <f t="shared" si="15"/>
        <v>14.15303294086351</v>
      </c>
      <c r="T156">
        <f>VLOOKUP($A156,'National Results (gha) '!$A$15:$P$181,14,FALSE)*$D156</f>
        <v>76.44838640193626</v>
      </c>
      <c r="U156">
        <f t="shared" si="16"/>
        <v>76.44838640193626</v>
      </c>
      <c r="Y156">
        <f>VLOOKUP($A156,'National Results (gha) '!$A$15:$P$181,15,FALSE)*$D156</f>
        <v>6.748726817351404</v>
      </c>
      <c r="Z156">
        <f t="shared" si="17"/>
        <v>6.748726817351404</v>
      </c>
    </row>
    <row r="157" spans="1:26" ht="12.75">
      <c r="A157" t="s">
        <v>177</v>
      </c>
      <c r="B157" t="s">
        <v>187</v>
      </c>
      <c r="C157">
        <f>VLOOKUP(A157,'National Results (gha) '!$A$15:$B$181,2,FALSE)</f>
        <v>88.718</v>
      </c>
      <c r="D157">
        <f t="shared" si="12"/>
        <v>88.718</v>
      </c>
      <c r="E157">
        <f>VLOOKUP($A157,'National Results (gha) '!$A$15:$P$181,11,FALSE)*$D157</f>
        <v>54.93106587807838</v>
      </c>
      <c r="F157">
        <f t="shared" si="13"/>
        <v>54.93106587807838</v>
      </c>
      <c r="J157">
        <f>VLOOKUP($A157,'National Results (gha) '!$A$15:$P$181,12,FALSE)*$D157</f>
        <v>33.32266003744259</v>
      </c>
      <c r="K157">
        <f t="shared" si="14"/>
        <v>33.32266003744259</v>
      </c>
      <c r="O157">
        <f>VLOOKUP($A157,'National Results (gha) '!$A$15:$P$181,13,FALSE)*$D157</f>
        <v>1.4892071464985424</v>
      </c>
      <c r="P157">
        <f t="shared" si="15"/>
        <v>1.4892071464985424</v>
      </c>
      <c r="T157">
        <f>VLOOKUP($A157,'National Results (gha) '!$A$15:$P$181,14,FALSE)*$D157</f>
        <v>8.017244898601987</v>
      </c>
      <c r="U157">
        <f t="shared" si="16"/>
        <v>8.017244898601987</v>
      </c>
      <c r="Y157">
        <f>VLOOKUP($A157,'National Results (gha) '!$A$15:$P$181,15,FALSE)*$D157</f>
        <v>6.412864814471734</v>
      </c>
      <c r="Z157">
        <f t="shared" si="17"/>
        <v>6.412864814471734</v>
      </c>
    </row>
    <row r="158" spans="1:26" ht="12.75">
      <c r="A158" t="s">
        <v>241</v>
      </c>
      <c r="C158" t="e">
        <f>VLOOKUP(A158,'National Results (gha) '!$A$15:$B$181,2,FALSE)</f>
        <v>#N/A</v>
      </c>
      <c r="D158">
        <f t="shared" si="12"/>
        <v>0</v>
      </c>
      <c r="E158" t="e">
        <f>VLOOKUP($A158,'National Results (gha) '!$A$15:$P$181,11,FALSE)*$D158</f>
        <v>#N/A</v>
      </c>
      <c r="F158">
        <f t="shared" si="13"/>
        <v>0</v>
      </c>
      <c r="J158" t="e">
        <f>VLOOKUP($A158,'National Results (gha) '!$A$15:$P$181,12,FALSE)*$D158</f>
        <v>#N/A</v>
      </c>
      <c r="K158">
        <f t="shared" si="14"/>
        <v>0</v>
      </c>
      <c r="O158" t="e">
        <f>VLOOKUP($A158,'National Results (gha) '!$A$15:$P$181,13,FALSE)*$D158</f>
        <v>#N/A</v>
      </c>
      <c r="P158">
        <f t="shared" si="15"/>
        <v>0</v>
      </c>
      <c r="T158" t="e">
        <f>VLOOKUP($A158,'National Results (gha) '!$A$15:$P$181,14,FALSE)*$D158</f>
        <v>#N/A</v>
      </c>
      <c r="U158">
        <f t="shared" si="16"/>
        <v>0</v>
      </c>
      <c r="Y158" t="e">
        <f>VLOOKUP($A158,'National Results (gha) '!$A$15:$P$181,15,FALSE)*$D158</f>
        <v>#N/A</v>
      </c>
      <c r="Z158">
        <f t="shared" si="17"/>
        <v>0</v>
      </c>
    </row>
    <row r="159" spans="1:26" ht="12.75">
      <c r="A159" t="s">
        <v>107</v>
      </c>
      <c r="B159" t="s">
        <v>188</v>
      </c>
      <c r="C159">
        <f>VLOOKUP(A159,'National Results (gha) '!$A$15:$B$181,2,FALSE)</f>
        <v>38.132</v>
      </c>
      <c r="D159">
        <f t="shared" si="12"/>
        <v>38.132</v>
      </c>
      <c r="E159">
        <f>VLOOKUP($A159,'National Results (gha) '!$A$15:$P$181,11,FALSE)*$D159</f>
        <v>79.72960499128054</v>
      </c>
      <c r="F159">
        <f t="shared" si="13"/>
        <v>79.72960499128054</v>
      </c>
      <c r="J159">
        <f>VLOOKUP($A159,'National Results (gha) '!$A$15:$P$181,12,FALSE)*$D159</f>
        <v>40.337755514588</v>
      </c>
      <c r="K159">
        <f t="shared" si="14"/>
        <v>40.337755514588</v>
      </c>
      <c r="O159">
        <f>VLOOKUP($A159,'National Results (gha) '!$A$15:$P$181,13,FALSE)*$D159</f>
        <v>4.671836816178512</v>
      </c>
      <c r="P159">
        <f t="shared" si="15"/>
        <v>4.671836816178512</v>
      </c>
      <c r="T159">
        <f>VLOOKUP($A159,'National Results (gha) '!$A$15:$P$181,14,FALSE)*$D159</f>
        <v>27.420346694645907</v>
      </c>
      <c r="U159">
        <f t="shared" si="16"/>
        <v>27.420346694645907</v>
      </c>
      <c r="Y159">
        <f>VLOOKUP($A159,'National Results (gha) '!$A$15:$P$181,15,FALSE)*$D159</f>
        <v>4.0074702089936505</v>
      </c>
      <c r="Z159">
        <f t="shared" si="17"/>
        <v>4.0074702089936505</v>
      </c>
    </row>
    <row r="160" spans="1:26" ht="12.75">
      <c r="A160" t="s">
        <v>108</v>
      </c>
      <c r="B160" t="s">
        <v>185</v>
      </c>
      <c r="C160">
        <f>VLOOKUP(A160,'National Results (gha) '!$A$15:$B$181,2,FALSE)</f>
        <v>10.641</v>
      </c>
      <c r="D160">
        <f t="shared" si="12"/>
        <v>10.641</v>
      </c>
      <c r="E160">
        <f>VLOOKUP($A160,'National Results (gha) '!$A$15:$P$181,11,FALSE)*$D160</f>
        <v>13.334545462595166</v>
      </c>
      <c r="F160">
        <f t="shared" si="13"/>
        <v>13.334545462595166</v>
      </c>
      <c r="J160">
        <f>VLOOKUP($A160,'National Results (gha) '!$A$15:$P$181,12,FALSE)*$D160</f>
        <v>3.2770979404880554</v>
      </c>
      <c r="K160">
        <f t="shared" si="14"/>
        <v>3.2770979404880554</v>
      </c>
      <c r="O160">
        <f>VLOOKUP($A160,'National Results (gha) '!$A$15:$P$181,13,FALSE)*$D160</f>
        <v>2.507174903746049</v>
      </c>
      <c r="P160">
        <f t="shared" si="15"/>
        <v>2.507174903746049</v>
      </c>
      <c r="T160">
        <f>VLOOKUP($A160,'National Results (gha) '!$A$15:$P$181,14,FALSE)*$D160</f>
        <v>6.177637876240245</v>
      </c>
      <c r="U160">
        <f t="shared" si="16"/>
        <v>6.177637876240245</v>
      </c>
      <c r="Y160">
        <f>VLOOKUP($A160,'National Results (gha) '!$A$15:$P$181,15,FALSE)*$D160</f>
        <v>0.7837676070724061</v>
      </c>
      <c r="Z160">
        <f t="shared" si="17"/>
        <v>0.7837676070724061</v>
      </c>
    </row>
    <row r="161" spans="1:26" ht="12.75">
      <c r="A161" t="s">
        <v>34</v>
      </c>
      <c r="B161" t="s">
        <v>186</v>
      </c>
      <c r="C161">
        <f>VLOOKUP(A161,'National Results (gha) '!$A$15:$B$181,2,FALSE)</f>
        <v>1.541</v>
      </c>
      <c r="D161">
        <f t="shared" si="12"/>
        <v>1.541</v>
      </c>
      <c r="E161">
        <f>VLOOKUP($A161,'National Results (gha) '!$A$15:$P$181,11,FALSE)*$D161</f>
        <v>4.959503507055723</v>
      </c>
      <c r="F161">
        <f t="shared" si="13"/>
        <v>4.959503507055723</v>
      </c>
      <c r="J161">
        <f>VLOOKUP($A161,'National Results (gha) '!$A$15:$P$181,12,FALSE)*$D161</f>
        <v>0.6867965565978426</v>
      </c>
      <c r="K161">
        <f t="shared" si="14"/>
        <v>0.6867965565978426</v>
      </c>
      <c r="O161">
        <f>VLOOKUP($A161,'National Results (gha) '!$A$15:$P$181,13,FALSE)*$D161</f>
        <v>0.6010253057617437</v>
      </c>
      <c r="P161">
        <f t="shared" si="15"/>
        <v>0.6010253057617437</v>
      </c>
      <c r="T161">
        <f>VLOOKUP($A161,'National Results (gha) '!$A$15:$P$181,14,FALSE)*$D161</f>
        <v>0.5720748931381585</v>
      </c>
      <c r="U161">
        <f t="shared" si="16"/>
        <v>0.5720748931381585</v>
      </c>
      <c r="Y161">
        <f>VLOOKUP($A161,'National Results (gha) '!$A$15:$P$181,15,FALSE)*$D161</f>
        <v>3.0243463361649647</v>
      </c>
      <c r="Z161">
        <f t="shared" si="17"/>
        <v>3.0243463361649647</v>
      </c>
    </row>
    <row r="162" spans="1:26" ht="12.75">
      <c r="A162" t="s">
        <v>178</v>
      </c>
      <c r="B162" t="s">
        <v>187</v>
      </c>
      <c r="C162">
        <f>VLOOKUP(A162,'National Results (gha) '!$A$15:$B$181,2,FALSE)</f>
        <v>1.064</v>
      </c>
      <c r="D162">
        <f t="shared" si="12"/>
        <v>1.064</v>
      </c>
      <c r="E162">
        <f>VLOOKUP($A162,'National Results (gha) '!$A$15:$P$181,11,FALSE)*$D162</f>
        <v>1.2901073904548157</v>
      </c>
      <c r="F162">
        <f t="shared" si="13"/>
        <v>1.2901073904548157</v>
      </c>
      <c r="J162">
        <f>VLOOKUP($A162,'National Results (gha) '!$A$15:$P$181,12,FALSE)*$D162</f>
        <v>0.20306744664881882</v>
      </c>
      <c r="K162">
        <f t="shared" si="14"/>
        <v>0.20306744664881882</v>
      </c>
      <c r="O162">
        <f>VLOOKUP($A162,'National Results (gha) '!$A$15:$P$181,13,FALSE)*$D162</f>
        <v>0.06889530819750345</v>
      </c>
      <c r="P162">
        <f t="shared" si="15"/>
        <v>0.06889530819750345</v>
      </c>
      <c r="T162">
        <f>VLOOKUP($A162,'National Results (gha) '!$A$15:$P$181,14,FALSE)*$D162</f>
        <v>0.9780430810181804</v>
      </c>
      <c r="U162">
        <f t="shared" si="16"/>
        <v>0.9780430810181804</v>
      </c>
      <c r="Y162">
        <f>VLOOKUP($A162,'National Results (gha) '!$A$15:$P$181,15,FALSE)*$D162</f>
        <v>0</v>
      </c>
      <c r="Z162">
        <f t="shared" si="17"/>
        <v>0</v>
      </c>
    </row>
    <row r="163" spans="1:26" ht="12.75">
      <c r="A163" t="s">
        <v>179</v>
      </c>
      <c r="B163" t="s">
        <v>185</v>
      </c>
      <c r="C163" t="e">
        <f>VLOOKUP(A163,'National Results (gha) '!$A$15:$B$181,2,FALSE)</f>
        <v>#N/A</v>
      </c>
      <c r="D163">
        <f t="shared" si="12"/>
        <v>0</v>
      </c>
      <c r="E163" t="e">
        <f>VLOOKUP($A163,'National Results (gha) '!$A$15:$P$181,11,FALSE)*$D163</f>
        <v>#N/A</v>
      </c>
      <c r="F163">
        <f t="shared" si="13"/>
        <v>0</v>
      </c>
      <c r="J163" t="e">
        <f>VLOOKUP($A163,'National Results (gha) '!$A$15:$P$181,12,FALSE)*$D163</f>
        <v>#N/A</v>
      </c>
      <c r="K163">
        <f t="shared" si="14"/>
        <v>0</v>
      </c>
      <c r="O163" t="e">
        <f>VLOOKUP($A163,'National Results (gha) '!$A$15:$P$181,13,FALSE)*$D163</f>
        <v>#N/A</v>
      </c>
      <c r="P163">
        <f t="shared" si="15"/>
        <v>0</v>
      </c>
      <c r="T163" t="e">
        <f>VLOOKUP($A163,'National Results (gha) '!$A$15:$P$181,14,FALSE)*$D163</f>
        <v>#N/A</v>
      </c>
      <c r="U163">
        <f t="shared" si="16"/>
        <v>0</v>
      </c>
      <c r="Y163" t="e">
        <f>VLOOKUP($A163,'National Results (gha) '!$A$15:$P$181,15,FALSE)*$D163</f>
        <v>#N/A</v>
      </c>
      <c r="Z163">
        <f t="shared" si="17"/>
        <v>0</v>
      </c>
    </row>
    <row r="164" spans="1:26" ht="12.75">
      <c r="A164" t="s">
        <v>30</v>
      </c>
      <c r="B164" t="s">
        <v>186</v>
      </c>
      <c r="C164">
        <f>VLOOKUP(A164,'National Results (gha) '!$A$15:$B$181,2,FALSE)</f>
        <v>4.781</v>
      </c>
      <c r="D164">
        <f t="shared" si="12"/>
        <v>4.781</v>
      </c>
      <c r="E164">
        <f>VLOOKUP($A164,'National Results (gha) '!$A$15:$P$181,11,FALSE)*$D164</f>
        <v>7.6413337694717445</v>
      </c>
      <c r="F164">
        <f t="shared" si="13"/>
        <v>7.6413337694717445</v>
      </c>
      <c r="J164">
        <f>VLOOKUP($A164,'National Results (gha) '!$A$15:$P$181,12,FALSE)*$D164</f>
        <v>0.7586247976003335</v>
      </c>
      <c r="K164">
        <f t="shared" si="14"/>
        <v>0.7586247976003335</v>
      </c>
      <c r="O164">
        <f>VLOOKUP($A164,'National Results (gha) '!$A$15:$P$181,13,FALSE)*$D164</f>
        <v>1.1468453241794376</v>
      </c>
      <c r="P164">
        <f t="shared" si="15"/>
        <v>1.1468453241794376</v>
      </c>
      <c r="T164">
        <f>VLOOKUP($A164,'National Results (gha) '!$A$15:$P$181,14,FALSE)*$D164</f>
        <v>0.5263673624065237</v>
      </c>
      <c r="U164">
        <f t="shared" si="16"/>
        <v>0.5263673624065237</v>
      </c>
      <c r="Y164">
        <f>VLOOKUP($A164,'National Results (gha) '!$A$15:$P$181,15,FALSE)*$D164</f>
        <v>4.980857169884088</v>
      </c>
      <c r="Z164">
        <f t="shared" si="17"/>
        <v>4.980857169884088</v>
      </c>
    </row>
    <row r="165" spans="1:26" ht="12.75">
      <c r="A165" t="s">
        <v>147</v>
      </c>
      <c r="B165" t="s">
        <v>185</v>
      </c>
      <c r="C165">
        <f>VLOOKUP(A165,'National Results (gha) '!$A$15:$B$181,2,FALSE)</f>
        <v>1.138</v>
      </c>
      <c r="D165">
        <f t="shared" si="12"/>
        <v>1.138</v>
      </c>
      <c r="E165">
        <f>VLOOKUP($A165,'National Results (gha) '!$A$15:$P$181,11,FALSE)*$D165</f>
        <v>2.856066108939207</v>
      </c>
      <c r="F165">
        <f t="shared" si="13"/>
        <v>2.856066108939207</v>
      </c>
      <c r="J165">
        <f>VLOOKUP($A165,'National Results (gha) '!$A$15:$P$181,12,FALSE)*$D165</f>
        <v>0.061343092336688755</v>
      </c>
      <c r="K165">
        <f t="shared" si="14"/>
        <v>0.061343092336688755</v>
      </c>
      <c r="O165">
        <f>VLOOKUP($A165,'National Results (gha) '!$A$15:$P$181,13,FALSE)*$D165</f>
        <v>0.00018550163758078477</v>
      </c>
      <c r="P165">
        <f t="shared" si="15"/>
        <v>0.00018550163758078477</v>
      </c>
      <c r="T165">
        <f>VLOOKUP($A165,'National Results (gha) '!$A$15:$P$181,14,FALSE)*$D165</f>
        <v>0</v>
      </c>
      <c r="U165">
        <f t="shared" si="16"/>
        <v>0</v>
      </c>
      <c r="Y165">
        <f>VLOOKUP($A165,'National Results (gha) '!$A$15:$P$181,15,FALSE)*$D165</f>
        <v>2.6598456107913804</v>
      </c>
      <c r="Z165">
        <f t="shared" si="17"/>
        <v>2.6598456107913804</v>
      </c>
    </row>
    <row r="166" spans="1:26" ht="12.75">
      <c r="A166" t="s">
        <v>275</v>
      </c>
      <c r="B166" t="s">
        <v>188</v>
      </c>
      <c r="C166" t="e">
        <f>VLOOKUP(A166,'National Results (gha) '!$A$15:$B$181,2,FALSE)</f>
        <v>#N/A</v>
      </c>
      <c r="D166">
        <f t="shared" si="12"/>
        <v>0</v>
      </c>
      <c r="E166" t="e">
        <f>VLOOKUP($A166,'National Results (gha) '!$A$15:$P$181,11,FALSE)*$D166</f>
        <v>#N/A</v>
      </c>
      <c r="F166">
        <f t="shared" si="13"/>
        <v>0</v>
      </c>
      <c r="J166" t="e">
        <f>VLOOKUP($A166,'National Results (gha) '!$A$15:$P$181,12,FALSE)*$D166</f>
        <v>#N/A</v>
      </c>
      <c r="K166">
        <f t="shared" si="14"/>
        <v>0</v>
      </c>
      <c r="O166" t="e">
        <f>VLOOKUP($A166,'National Results (gha) '!$A$15:$P$181,13,FALSE)*$D166</f>
        <v>#N/A</v>
      </c>
      <c r="P166">
        <f t="shared" si="15"/>
        <v>0</v>
      </c>
      <c r="T166" t="e">
        <f>VLOOKUP($A166,'National Results (gha) '!$A$15:$P$181,14,FALSE)*$D166</f>
        <v>#N/A</v>
      </c>
      <c r="U166">
        <f t="shared" si="16"/>
        <v>0</v>
      </c>
      <c r="Y166" t="e">
        <f>VLOOKUP($A166,'National Results (gha) '!$A$15:$P$181,15,FALSE)*$D166</f>
        <v>#N/A</v>
      </c>
      <c r="Z166">
        <f t="shared" si="17"/>
        <v>0</v>
      </c>
    </row>
    <row r="167" spans="1:26" ht="12.75">
      <c r="A167" t="s">
        <v>50</v>
      </c>
      <c r="B167" t="s">
        <v>186</v>
      </c>
      <c r="C167">
        <f>VLOOKUP(A167,'National Results (gha) '!$A$15:$B$181,2,FALSE)</f>
        <v>12.449</v>
      </c>
      <c r="D167">
        <f t="shared" si="12"/>
        <v>12.449</v>
      </c>
      <c r="E167">
        <f>VLOOKUP($A167,'National Results (gha) '!$A$15:$P$181,11,FALSE)*$D167</f>
        <v>9.358856054042791</v>
      </c>
      <c r="F167">
        <f t="shared" si="13"/>
        <v>9.358856054042791</v>
      </c>
      <c r="J167">
        <f>VLOOKUP($A167,'National Results (gha) '!$A$15:$P$181,12,FALSE)*$D167</f>
        <v>2.5251932388629537</v>
      </c>
      <c r="K167">
        <f t="shared" si="14"/>
        <v>2.5251932388629537</v>
      </c>
      <c r="O167">
        <f>VLOOKUP($A167,'National Results (gha) '!$A$15:$P$181,13,FALSE)*$D167</f>
        <v>4.417313395383713</v>
      </c>
      <c r="P167">
        <f t="shared" si="15"/>
        <v>4.417313395383713</v>
      </c>
      <c r="T167">
        <f>VLOOKUP($A167,'National Results (gha) '!$A$15:$P$181,14,FALSE)*$D167</f>
        <v>1.8861744137502616</v>
      </c>
      <c r="U167">
        <f t="shared" si="16"/>
        <v>1.8861744137502616</v>
      </c>
      <c r="Y167">
        <f>VLOOKUP($A167,'National Results (gha) '!$A$15:$P$181,15,FALSE)*$D167</f>
        <v>0.14366968269452732</v>
      </c>
      <c r="Z167">
        <f t="shared" si="17"/>
        <v>0.14366968269452732</v>
      </c>
    </row>
    <row r="168" spans="1:26" ht="12.75">
      <c r="A168" t="s">
        <v>242</v>
      </c>
      <c r="C168" t="e">
        <f>VLOOKUP(A168,'National Results (gha) '!$A$15:$B$181,2,FALSE)</f>
        <v>#N/A</v>
      </c>
      <c r="D168">
        <f t="shared" si="12"/>
        <v>0</v>
      </c>
      <c r="E168" t="e">
        <f>VLOOKUP($A168,'National Results (gha) '!$A$15:$P$181,11,FALSE)*$D168</f>
        <v>#N/A</v>
      </c>
      <c r="F168">
        <f t="shared" si="13"/>
        <v>0</v>
      </c>
      <c r="J168" t="e">
        <f>VLOOKUP($A168,'National Results (gha) '!$A$15:$P$181,12,FALSE)*$D168</f>
        <v>#N/A</v>
      </c>
      <c r="K168">
        <f t="shared" si="14"/>
        <v>0</v>
      </c>
      <c r="O168" t="e">
        <f>VLOOKUP($A168,'National Results (gha) '!$A$15:$P$181,13,FALSE)*$D168</f>
        <v>#N/A</v>
      </c>
      <c r="P168">
        <f t="shared" si="15"/>
        <v>0</v>
      </c>
      <c r="T168" t="e">
        <f>VLOOKUP($A168,'National Results (gha) '!$A$15:$P$181,14,FALSE)*$D168</f>
        <v>#N/A</v>
      </c>
      <c r="U168">
        <f t="shared" si="16"/>
        <v>0</v>
      </c>
      <c r="Y168" t="e">
        <f>VLOOKUP($A168,'National Results (gha) '!$A$15:$P$181,15,FALSE)*$D168</f>
        <v>#N/A</v>
      </c>
      <c r="Z168">
        <f t="shared" si="17"/>
        <v>0</v>
      </c>
    </row>
    <row r="169" spans="1:26" ht="12.75">
      <c r="A169" t="s">
        <v>109</v>
      </c>
      <c r="B169" t="s">
        <v>188</v>
      </c>
      <c r="C169">
        <f>VLOOKUP(A169,'National Results (gha) '!$A$15:$B$181,2,FALSE)</f>
        <v>21.45</v>
      </c>
      <c r="D169">
        <f t="shared" si="12"/>
        <v>21.45</v>
      </c>
      <c r="E169">
        <f>VLOOKUP($A169,'National Results (gha) '!$A$15:$P$181,11,FALSE)*$D169</f>
        <v>41.840833262101725</v>
      </c>
      <c r="F169">
        <f t="shared" si="13"/>
        <v>41.840833262101725</v>
      </c>
      <c r="J169">
        <f>VLOOKUP($A169,'National Results (gha) '!$A$15:$P$181,12,FALSE)*$D169</f>
        <v>12.389005587326595</v>
      </c>
      <c r="K169">
        <f t="shared" si="14"/>
        <v>12.389005587326595</v>
      </c>
      <c r="O169">
        <f>VLOOKUP($A169,'National Results (gha) '!$A$15:$P$181,13,FALSE)*$D169</f>
        <v>3.4101339088134535</v>
      </c>
      <c r="P169">
        <f t="shared" si="15"/>
        <v>3.4101339088134535</v>
      </c>
      <c r="T169">
        <f>VLOOKUP($A169,'National Results (gha) '!$A$15:$P$181,14,FALSE)*$D169</f>
        <v>21.956096615799915</v>
      </c>
      <c r="U169">
        <f t="shared" si="16"/>
        <v>21.956096615799915</v>
      </c>
      <c r="Y169">
        <f>VLOOKUP($A169,'National Results (gha) '!$A$15:$P$181,15,FALSE)*$D169</f>
        <v>1.8753353924922003</v>
      </c>
      <c r="Z169">
        <f t="shared" si="17"/>
        <v>1.8753353924922003</v>
      </c>
    </row>
    <row r="170" spans="1:26" ht="12.75">
      <c r="A170" t="s">
        <v>180</v>
      </c>
      <c r="B170" t="s">
        <v>186</v>
      </c>
      <c r="C170">
        <f>VLOOKUP(A170,'National Results (gha) '!$A$15:$B$181,2,FALSE)</f>
        <v>9.455</v>
      </c>
      <c r="D170">
        <f t="shared" si="12"/>
        <v>9.455</v>
      </c>
      <c r="E170">
        <f>VLOOKUP($A170,'National Results (gha) '!$A$15:$P$181,11,FALSE)*$D170</f>
        <v>5.323038249596733</v>
      </c>
      <c r="F170">
        <f t="shared" si="13"/>
        <v>5.323038249596733</v>
      </c>
      <c r="J170">
        <f>VLOOKUP($A170,'National Results (gha) '!$A$15:$P$181,12,FALSE)*$D170</f>
        <v>3.9986176835167324</v>
      </c>
      <c r="K170">
        <f t="shared" si="14"/>
        <v>3.9986176835167324</v>
      </c>
      <c r="O170">
        <f>VLOOKUP($A170,'National Results (gha) '!$A$15:$P$181,13,FALSE)*$D170</f>
        <v>0.6501090390656181</v>
      </c>
      <c r="P170">
        <f t="shared" si="15"/>
        <v>0.6501090390656181</v>
      </c>
      <c r="T170">
        <f>VLOOKUP($A170,'National Results (gha) '!$A$15:$P$181,14,FALSE)*$D170</f>
        <v>0.18134204614521612</v>
      </c>
      <c r="U170">
        <f t="shared" si="16"/>
        <v>0.18134204614521612</v>
      </c>
      <c r="Y170">
        <f>VLOOKUP($A170,'National Results (gha) '!$A$15:$P$181,15,FALSE)*$D170</f>
        <v>0.06136275450124299</v>
      </c>
      <c r="Z170">
        <f t="shared" si="17"/>
        <v>0.06136275450124299</v>
      </c>
    </row>
    <row r="171" spans="1:26" ht="12.75">
      <c r="A171" t="s">
        <v>119</v>
      </c>
      <c r="B171" t="s">
        <v>188</v>
      </c>
      <c r="C171">
        <f>VLOOKUP(A171,'National Results (gha) '!$A$15:$B$181,2,FALSE)</f>
        <v>141.941</v>
      </c>
      <c r="D171">
        <f t="shared" si="12"/>
        <v>141.941</v>
      </c>
      <c r="E171">
        <f>VLOOKUP($A171,'National Results (gha) '!$A$15:$P$181,11,FALSE)*$D171</f>
        <v>815.8276972889747</v>
      </c>
      <c r="F171">
        <f t="shared" si="13"/>
        <v>815.8276972889747</v>
      </c>
      <c r="J171">
        <f>VLOOKUP($A171,'National Results (gha) '!$A$15:$P$181,12,FALSE)*$D171</f>
        <v>126.62390662049995</v>
      </c>
      <c r="K171">
        <f t="shared" si="14"/>
        <v>126.62390662049995</v>
      </c>
      <c r="O171">
        <f>VLOOKUP($A171,'National Results (gha) '!$A$15:$P$181,13,FALSE)*$D171</f>
        <v>49.132932048194824</v>
      </c>
      <c r="P171">
        <f t="shared" si="15"/>
        <v>49.132932048194824</v>
      </c>
      <c r="T171">
        <f>VLOOKUP($A171,'National Results (gha) '!$A$15:$P$181,14,FALSE)*$D171</f>
        <v>608.7351537251204</v>
      </c>
      <c r="U171">
        <f t="shared" si="16"/>
        <v>608.7351537251204</v>
      </c>
      <c r="Y171">
        <f>VLOOKUP($A171,'National Results (gha) '!$A$15:$P$181,15,FALSE)*$D171</f>
        <v>26.474170430027247</v>
      </c>
      <c r="Z171">
        <f t="shared" si="17"/>
        <v>26.474170430027247</v>
      </c>
    </row>
    <row r="172" spans="1:26" ht="12.75">
      <c r="A172" t="s">
        <v>276</v>
      </c>
      <c r="B172" t="s">
        <v>188</v>
      </c>
      <c r="C172" t="e">
        <f>VLOOKUP(A172,'National Results (gha) '!$A$15:$B$181,2,FALSE)</f>
        <v>#N/A</v>
      </c>
      <c r="D172">
        <f t="shared" si="12"/>
        <v>0</v>
      </c>
      <c r="E172" t="e">
        <f>VLOOKUP($A172,'National Results (gha) '!$A$15:$P$181,11,FALSE)*$D172</f>
        <v>#N/A</v>
      </c>
      <c r="F172">
        <f t="shared" si="13"/>
        <v>0</v>
      </c>
      <c r="J172" t="e">
        <f>VLOOKUP($A172,'National Results (gha) '!$A$15:$P$181,12,FALSE)*$D172</f>
        <v>#N/A</v>
      </c>
      <c r="K172">
        <f t="shared" si="14"/>
        <v>0</v>
      </c>
      <c r="O172" t="e">
        <f>VLOOKUP($A172,'National Results (gha) '!$A$15:$P$181,13,FALSE)*$D172</f>
        <v>#N/A</v>
      </c>
      <c r="P172">
        <f t="shared" si="15"/>
        <v>0</v>
      </c>
      <c r="T172" t="e">
        <f>VLOOKUP($A172,'National Results (gha) '!$A$15:$P$181,14,FALSE)*$D172</f>
        <v>#N/A</v>
      </c>
      <c r="U172">
        <f t="shared" si="16"/>
        <v>0</v>
      </c>
      <c r="Y172" t="e">
        <f>VLOOKUP($A172,'National Results (gha) '!$A$15:$P$181,15,FALSE)*$D172</f>
        <v>#N/A</v>
      </c>
      <c r="Z172">
        <f t="shared" si="17"/>
        <v>0</v>
      </c>
    </row>
    <row r="173" spans="1:26" ht="12.75">
      <c r="A173" t="s">
        <v>243</v>
      </c>
      <c r="C173" t="e">
        <f>VLOOKUP(A173,'National Results (gha) '!$A$15:$B$181,2,FALSE)</f>
        <v>#N/A</v>
      </c>
      <c r="D173">
        <f t="shared" si="12"/>
        <v>0</v>
      </c>
      <c r="E173" t="e">
        <f>VLOOKUP($A173,'National Results (gha) '!$A$15:$P$181,11,FALSE)*$D173</f>
        <v>#N/A</v>
      </c>
      <c r="F173">
        <f t="shared" si="13"/>
        <v>0</v>
      </c>
      <c r="J173" t="e">
        <f>VLOOKUP($A173,'National Results (gha) '!$A$15:$P$181,12,FALSE)*$D173</f>
        <v>#N/A</v>
      </c>
      <c r="K173">
        <f t="shared" si="14"/>
        <v>0</v>
      </c>
      <c r="O173" t="e">
        <f>VLOOKUP($A173,'National Results (gha) '!$A$15:$P$181,13,FALSE)*$D173</f>
        <v>#N/A</v>
      </c>
      <c r="P173">
        <f t="shared" si="15"/>
        <v>0</v>
      </c>
      <c r="T173" t="e">
        <f>VLOOKUP($A173,'National Results (gha) '!$A$15:$P$181,14,FALSE)*$D173</f>
        <v>#N/A</v>
      </c>
      <c r="U173">
        <f t="shared" si="16"/>
        <v>0</v>
      </c>
      <c r="Y173" t="e">
        <f>VLOOKUP($A173,'National Results (gha) '!$A$15:$P$181,15,FALSE)*$D173</f>
        <v>#N/A</v>
      </c>
      <c r="Z173">
        <f t="shared" si="17"/>
        <v>0</v>
      </c>
    </row>
    <row r="174" spans="1:26" ht="12.75">
      <c r="A174" t="s">
        <v>277</v>
      </c>
      <c r="B174" t="s">
        <v>188</v>
      </c>
      <c r="C174" t="e">
        <f>VLOOKUP(A174,'National Results (gha) '!$A$15:$B$181,2,FALSE)</f>
        <v>#N/A</v>
      </c>
      <c r="D174">
        <f t="shared" si="12"/>
        <v>0</v>
      </c>
      <c r="E174" t="e">
        <f>VLOOKUP($A174,'National Results (gha) '!$A$15:$P$181,11,FALSE)*$D174</f>
        <v>#N/A</v>
      </c>
      <c r="F174">
        <f t="shared" si="13"/>
        <v>0</v>
      </c>
      <c r="J174" t="e">
        <f>VLOOKUP($A174,'National Results (gha) '!$A$15:$P$181,12,FALSE)*$D174</f>
        <v>#N/A</v>
      </c>
      <c r="K174">
        <f t="shared" si="14"/>
        <v>0</v>
      </c>
      <c r="O174" t="e">
        <f>VLOOKUP($A174,'National Results (gha) '!$A$15:$P$181,13,FALSE)*$D174</f>
        <v>#N/A</v>
      </c>
      <c r="P174">
        <f t="shared" si="15"/>
        <v>0</v>
      </c>
      <c r="T174" t="e">
        <f>VLOOKUP($A174,'National Results (gha) '!$A$15:$P$181,14,FALSE)*$D174</f>
        <v>#N/A</v>
      </c>
      <c r="U174">
        <f t="shared" si="16"/>
        <v>0</v>
      </c>
      <c r="Y174" t="e">
        <f>VLOOKUP($A174,'National Results (gha) '!$A$15:$P$181,15,FALSE)*$D174</f>
        <v>#N/A</v>
      </c>
      <c r="Z174">
        <f t="shared" si="17"/>
        <v>0</v>
      </c>
    </row>
    <row r="175" spans="1:26" ht="12.75">
      <c r="A175" t="s">
        <v>244</v>
      </c>
      <c r="B175" t="s">
        <v>188</v>
      </c>
      <c r="C175" t="e">
        <f>VLOOKUP(A175,'National Results (gha) '!$A$15:$B$181,2,FALSE)</f>
        <v>#N/A</v>
      </c>
      <c r="D175">
        <f t="shared" si="12"/>
        <v>0</v>
      </c>
      <c r="E175" t="e">
        <f>VLOOKUP($A175,'National Results (gha) '!$A$15:$P$181,11,FALSE)*$D175</f>
        <v>#N/A</v>
      </c>
      <c r="F175">
        <f t="shared" si="13"/>
        <v>0</v>
      </c>
      <c r="J175" t="e">
        <f>VLOOKUP($A175,'National Results (gha) '!$A$15:$P$181,12,FALSE)*$D175</f>
        <v>#N/A</v>
      </c>
      <c r="K175">
        <f t="shared" si="14"/>
        <v>0</v>
      </c>
      <c r="O175" t="e">
        <f>VLOOKUP($A175,'National Results (gha) '!$A$15:$P$181,13,FALSE)*$D175</f>
        <v>#N/A</v>
      </c>
      <c r="P175">
        <f t="shared" si="15"/>
        <v>0</v>
      </c>
      <c r="T175" t="e">
        <f>VLOOKUP($A175,'National Results (gha) '!$A$15:$P$181,14,FALSE)*$D175</f>
        <v>#N/A</v>
      </c>
      <c r="U175">
        <f t="shared" si="16"/>
        <v>0</v>
      </c>
      <c r="Y175" t="e">
        <f>VLOOKUP($A175,'National Results (gha) '!$A$15:$P$181,15,FALSE)*$D175</f>
        <v>#N/A</v>
      </c>
      <c r="Z175">
        <f t="shared" si="17"/>
        <v>0</v>
      </c>
    </row>
    <row r="176" spans="1:26" ht="12.75">
      <c r="A176" t="s">
        <v>245</v>
      </c>
      <c r="C176" t="e">
        <f>VLOOKUP(A176,'National Results (gha) '!$A$15:$B$181,2,FALSE)</f>
        <v>#N/A</v>
      </c>
      <c r="D176">
        <f t="shared" si="12"/>
        <v>0</v>
      </c>
      <c r="E176" t="e">
        <f>VLOOKUP($A176,'National Results (gha) '!$A$15:$P$181,11,FALSE)*$D176</f>
        <v>#N/A</v>
      </c>
      <c r="F176">
        <f t="shared" si="13"/>
        <v>0</v>
      </c>
      <c r="J176" t="e">
        <f>VLOOKUP($A176,'National Results (gha) '!$A$15:$P$181,12,FALSE)*$D176</f>
        <v>#N/A</v>
      </c>
      <c r="K176">
        <f t="shared" si="14"/>
        <v>0</v>
      </c>
      <c r="O176" t="e">
        <f>VLOOKUP($A176,'National Results (gha) '!$A$15:$P$181,13,FALSE)*$D176</f>
        <v>#N/A</v>
      </c>
      <c r="P176">
        <f t="shared" si="15"/>
        <v>0</v>
      </c>
      <c r="T176" t="e">
        <f>VLOOKUP($A176,'National Results (gha) '!$A$15:$P$181,14,FALSE)*$D176</f>
        <v>#N/A</v>
      </c>
      <c r="U176">
        <f t="shared" si="16"/>
        <v>0</v>
      </c>
      <c r="Y176" t="e">
        <f>VLOOKUP($A176,'National Results (gha) '!$A$15:$P$181,15,FALSE)*$D176</f>
        <v>#N/A</v>
      </c>
      <c r="Z176">
        <f t="shared" si="17"/>
        <v>0</v>
      </c>
    </row>
    <row r="177" spans="1:26" ht="12.75">
      <c r="A177" t="s">
        <v>246</v>
      </c>
      <c r="B177" t="s">
        <v>188</v>
      </c>
      <c r="C177" t="e">
        <f>VLOOKUP(A177,'National Results (gha) '!$A$15:$B$181,2,FALSE)</f>
        <v>#N/A</v>
      </c>
      <c r="D177">
        <f t="shared" si="12"/>
        <v>0</v>
      </c>
      <c r="E177" t="e">
        <f>VLOOKUP($A177,'National Results (gha) '!$A$15:$P$181,11,FALSE)*$D177</f>
        <v>#N/A</v>
      </c>
      <c r="F177">
        <f t="shared" si="13"/>
        <v>0</v>
      </c>
      <c r="J177" t="e">
        <f>VLOOKUP($A177,'National Results (gha) '!$A$15:$P$181,12,FALSE)*$D177</f>
        <v>#N/A</v>
      </c>
      <c r="K177">
        <f t="shared" si="14"/>
        <v>0</v>
      </c>
      <c r="O177" t="e">
        <f>VLOOKUP($A177,'National Results (gha) '!$A$15:$P$181,13,FALSE)*$D177</f>
        <v>#N/A</v>
      </c>
      <c r="P177">
        <f t="shared" si="15"/>
        <v>0</v>
      </c>
      <c r="T177" t="e">
        <f>VLOOKUP($A177,'National Results (gha) '!$A$15:$P$181,14,FALSE)*$D177</f>
        <v>#N/A</v>
      </c>
      <c r="U177">
        <f t="shared" si="16"/>
        <v>0</v>
      </c>
      <c r="Y177" t="e">
        <f>VLOOKUP($A177,'National Results (gha) '!$A$15:$P$181,15,FALSE)*$D177</f>
        <v>#N/A</v>
      </c>
      <c r="Z177">
        <f t="shared" si="17"/>
        <v>0</v>
      </c>
    </row>
    <row r="178" spans="1:26" ht="12.75">
      <c r="A178" t="s">
        <v>248</v>
      </c>
      <c r="B178" t="s">
        <v>185</v>
      </c>
      <c r="C178" t="e">
        <f>VLOOKUP(A178,'National Results (gha) '!$A$15:$B$181,2,FALSE)</f>
        <v>#N/A</v>
      </c>
      <c r="D178">
        <f t="shared" si="12"/>
        <v>0</v>
      </c>
      <c r="E178" t="e">
        <f>VLOOKUP($A178,'National Results (gha) '!$A$15:$P$181,11,FALSE)*$D178</f>
        <v>#N/A</v>
      </c>
      <c r="F178">
        <f t="shared" si="13"/>
        <v>0</v>
      </c>
      <c r="J178" t="e">
        <f>VLOOKUP($A178,'National Results (gha) '!$A$15:$P$181,12,FALSE)*$D178</f>
        <v>#N/A</v>
      </c>
      <c r="K178">
        <f t="shared" si="14"/>
        <v>0</v>
      </c>
      <c r="O178" t="e">
        <f>VLOOKUP($A178,'National Results (gha) '!$A$15:$P$181,13,FALSE)*$D178</f>
        <v>#N/A</v>
      </c>
      <c r="P178">
        <f t="shared" si="15"/>
        <v>0</v>
      </c>
      <c r="T178" t="e">
        <f>VLOOKUP($A178,'National Results (gha) '!$A$15:$P$181,14,FALSE)*$D178</f>
        <v>#N/A</v>
      </c>
      <c r="U178">
        <f t="shared" si="16"/>
        <v>0</v>
      </c>
      <c r="Y178" t="e">
        <f>VLOOKUP($A178,'National Results (gha) '!$A$15:$P$181,15,FALSE)*$D178</f>
        <v>#N/A</v>
      </c>
      <c r="Z178">
        <f t="shared" si="17"/>
        <v>0</v>
      </c>
    </row>
    <row r="179" spans="1:26" ht="12.75">
      <c r="A179" t="s">
        <v>249</v>
      </c>
      <c r="C179" t="e">
        <f>VLOOKUP(A179,'National Results (gha) '!$A$15:$B$181,2,FALSE)</f>
        <v>#N/A</v>
      </c>
      <c r="D179">
        <f t="shared" si="12"/>
        <v>0</v>
      </c>
      <c r="E179" t="e">
        <f>VLOOKUP($A179,'National Results (gha) '!$A$15:$P$181,11,FALSE)*$D179</f>
        <v>#N/A</v>
      </c>
      <c r="F179">
        <f t="shared" si="13"/>
        <v>0</v>
      </c>
      <c r="J179" t="e">
        <f>VLOOKUP($A179,'National Results (gha) '!$A$15:$P$181,12,FALSE)*$D179</f>
        <v>#N/A</v>
      </c>
      <c r="K179">
        <f t="shared" si="14"/>
        <v>0</v>
      </c>
      <c r="O179" t="e">
        <f>VLOOKUP($A179,'National Results (gha) '!$A$15:$P$181,13,FALSE)*$D179</f>
        <v>#N/A</v>
      </c>
      <c r="P179">
        <f t="shared" si="15"/>
        <v>0</v>
      </c>
      <c r="T179" t="e">
        <f>VLOOKUP($A179,'National Results (gha) '!$A$15:$P$181,14,FALSE)*$D179</f>
        <v>#N/A</v>
      </c>
      <c r="U179">
        <f t="shared" si="16"/>
        <v>0</v>
      </c>
      <c r="Y179" t="e">
        <f>VLOOKUP($A179,'National Results (gha) '!$A$15:$P$181,15,FALSE)*$D179</f>
        <v>#N/A</v>
      </c>
      <c r="Z179">
        <f t="shared" si="17"/>
        <v>0</v>
      </c>
    </row>
    <row r="180" spans="1:26" ht="12.75">
      <c r="A180" t="s">
        <v>61</v>
      </c>
      <c r="B180" t="s">
        <v>185</v>
      </c>
      <c r="C180">
        <f>VLOOKUP(A180,'National Results (gha) '!$A$15:$B$181,2,FALSE)</f>
        <v>24.68</v>
      </c>
      <c r="D180">
        <f t="shared" si="12"/>
        <v>24.68</v>
      </c>
      <c r="E180">
        <f>VLOOKUP($A180,'National Results (gha) '!$A$15:$P$181,11,FALSE)*$D180</f>
        <v>20.691735057558468</v>
      </c>
      <c r="F180">
        <f t="shared" si="13"/>
        <v>20.691735057558468</v>
      </c>
      <c r="J180">
        <f>VLOOKUP($A180,'National Results (gha) '!$A$15:$P$181,12,FALSE)*$D180</f>
        <v>4.949505781978459</v>
      </c>
      <c r="K180">
        <f t="shared" si="14"/>
        <v>4.949505781978459</v>
      </c>
      <c r="O180">
        <f>VLOOKUP($A180,'National Results (gha) '!$A$15:$P$181,13,FALSE)*$D180</f>
        <v>3.4058100659832196</v>
      </c>
      <c r="P180">
        <f t="shared" si="15"/>
        <v>3.4058100659832196</v>
      </c>
      <c r="T180">
        <f>VLOOKUP($A180,'National Results (gha) '!$A$15:$P$181,14,FALSE)*$D180</f>
        <v>5.059844542658515</v>
      </c>
      <c r="U180">
        <f t="shared" si="16"/>
        <v>5.059844542658515</v>
      </c>
      <c r="Y180">
        <f>VLOOKUP($A180,'National Results (gha) '!$A$15:$P$181,15,FALSE)*$D180</f>
        <v>5.435249285569909</v>
      </c>
      <c r="Z180">
        <f t="shared" si="17"/>
        <v>5.435249285569909</v>
      </c>
    </row>
    <row r="181" spans="1:26" ht="12.75">
      <c r="A181" t="s">
        <v>43</v>
      </c>
      <c r="B181" t="s">
        <v>186</v>
      </c>
      <c r="C181">
        <f>VLOOKUP(A181,'National Results (gha) '!$A$15:$B$181,2,FALSE)</f>
        <v>11.893</v>
      </c>
      <c r="D181">
        <f t="shared" si="12"/>
        <v>11.893</v>
      </c>
      <c r="E181">
        <f>VLOOKUP($A181,'National Results (gha) '!$A$15:$P$181,11,FALSE)*$D181</f>
        <v>14.278549454786152</v>
      </c>
      <c r="F181">
        <f t="shared" si="13"/>
        <v>14.278549454786152</v>
      </c>
      <c r="J181">
        <f>VLOOKUP($A181,'National Results (gha) '!$A$15:$P$181,12,FALSE)*$D181</f>
        <v>2.9204123081298086</v>
      </c>
      <c r="K181">
        <f t="shared" si="14"/>
        <v>2.9204123081298086</v>
      </c>
      <c r="O181">
        <f>VLOOKUP($A181,'National Results (gha) '!$A$15:$P$181,13,FALSE)*$D181</f>
        <v>2.434968695540413</v>
      </c>
      <c r="P181">
        <f t="shared" si="15"/>
        <v>2.434968695540413</v>
      </c>
      <c r="T181">
        <f>VLOOKUP($A181,'National Results (gha) '!$A$15:$P$181,14,FALSE)*$D181</f>
        <v>6.3722265790629855</v>
      </c>
      <c r="U181">
        <f t="shared" si="16"/>
        <v>6.3722265790629855</v>
      </c>
      <c r="Y181">
        <f>VLOOKUP($A181,'National Results (gha) '!$A$15:$P$181,15,FALSE)*$D181</f>
        <v>2.2194649781657407</v>
      </c>
      <c r="Z181">
        <f t="shared" si="17"/>
        <v>2.2194649781657407</v>
      </c>
    </row>
    <row r="182" spans="1:26" ht="12.75">
      <c r="A182" t="s">
        <v>250</v>
      </c>
      <c r="B182" t="s">
        <v>188</v>
      </c>
      <c r="C182" t="e">
        <f>VLOOKUP(A182,'National Results (gha) '!$A$15:$B$181,2,FALSE)</f>
        <v>#N/A</v>
      </c>
      <c r="D182">
        <f t="shared" si="12"/>
        <v>0</v>
      </c>
      <c r="E182" t="e">
        <f>VLOOKUP($A182,'National Results (gha) '!$A$15:$P$181,11,FALSE)*$D182</f>
        <v>#N/A</v>
      </c>
      <c r="F182">
        <f t="shared" si="13"/>
        <v>0</v>
      </c>
      <c r="J182" t="e">
        <f>VLOOKUP($A182,'National Results (gha) '!$A$15:$P$181,12,FALSE)*$D182</f>
        <v>#N/A</v>
      </c>
      <c r="K182">
        <f t="shared" si="14"/>
        <v>0</v>
      </c>
      <c r="O182" t="e">
        <f>VLOOKUP($A182,'National Results (gha) '!$A$15:$P$181,13,FALSE)*$D182</f>
        <v>#N/A</v>
      </c>
      <c r="P182">
        <f t="shared" si="15"/>
        <v>0</v>
      </c>
      <c r="T182" t="e">
        <f>VLOOKUP($A182,'National Results (gha) '!$A$15:$P$181,14,FALSE)*$D182</f>
        <v>#N/A</v>
      </c>
      <c r="U182">
        <f t="shared" si="16"/>
        <v>0</v>
      </c>
      <c r="Y182" t="e">
        <f>VLOOKUP($A182,'National Results (gha) '!$A$15:$P$181,15,FALSE)*$D182</f>
        <v>#N/A</v>
      </c>
      <c r="Z182">
        <f t="shared" si="17"/>
        <v>0</v>
      </c>
    </row>
    <row r="183" spans="1:26" ht="12.75">
      <c r="A183" t="s">
        <v>44</v>
      </c>
      <c r="B183" t="s">
        <v>186</v>
      </c>
      <c r="C183">
        <f>VLOOKUP(A183,'National Results (gha) '!$A$15:$B$181,2,FALSE)</f>
        <v>5.42</v>
      </c>
      <c r="D183">
        <f t="shared" si="12"/>
        <v>5.42</v>
      </c>
      <c r="E183">
        <f>VLOOKUP($A183,'National Results (gha) '!$A$15:$P$181,11,FALSE)*$D183</f>
        <v>6.4945435569814185</v>
      </c>
      <c r="F183">
        <f t="shared" si="13"/>
        <v>6.4945435569814185</v>
      </c>
      <c r="J183">
        <f>VLOOKUP($A183,'National Results (gha) '!$A$15:$P$181,12,FALSE)*$D183</f>
        <v>1.8458485693416493</v>
      </c>
      <c r="K183">
        <f t="shared" si="14"/>
        <v>1.8458485693416493</v>
      </c>
      <c r="O183">
        <f>VLOOKUP($A183,'National Results (gha) '!$A$15:$P$181,13,FALSE)*$D183</f>
        <v>2.1433601212634192</v>
      </c>
      <c r="P183">
        <f t="shared" si="15"/>
        <v>2.1433601212634192</v>
      </c>
      <c r="T183">
        <f>VLOOKUP($A183,'National Results (gha) '!$A$15:$P$181,14,FALSE)*$D183</f>
        <v>1.060067043698119</v>
      </c>
      <c r="U183">
        <f t="shared" si="16"/>
        <v>1.060067043698119</v>
      </c>
      <c r="Y183">
        <f>VLOOKUP($A183,'National Results (gha) '!$A$15:$P$181,15,FALSE)*$D183</f>
        <v>1.0903375120591292</v>
      </c>
      <c r="Z183">
        <f t="shared" si="17"/>
        <v>1.0903375120591292</v>
      </c>
    </row>
    <row r="184" spans="1:26" ht="12.75">
      <c r="A184" t="s">
        <v>111</v>
      </c>
      <c r="B184" t="s">
        <v>185</v>
      </c>
      <c r="C184">
        <f>VLOOKUP(A184,'National Results (gha) '!$A$15:$B$181,2,FALSE)</f>
        <v>2.01</v>
      </c>
      <c r="D184">
        <f t="shared" si="12"/>
        <v>2.01</v>
      </c>
      <c r="E184">
        <f>VLOOKUP($A184,'National Results (gha) '!$A$15:$P$181,11,FALSE)*$D184</f>
        <v>5.239288370231544</v>
      </c>
      <c r="F184">
        <f t="shared" si="13"/>
        <v>5.239288370231544</v>
      </c>
      <c r="J184">
        <f>VLOOKUP($A184,'National Results (gha) '!$A$15:$P$181,12,FALSE)*$D184</f>
        <v>0.7676615849898009</v>
      </c>
      <c r="K184">
        <f t="shared" si="14"/>
        <v>0.7676615849898009</v>
      </c>
      <c r="O184">
        <f>VLOOKUP($A184,'National Results (gha) '!$A$15:$P$181,13,FALSE)*$D184</f>
        <v>0.47387504845823836</v>
      </c>
      <c r="P184">
        <f t="shared" si="15"/>
        <v>0.47387504845823836</v>
      </c>
      <c r="T184">
        <f>VLOOKUP($A184,'National Results (gha) '!$A$15:$P$181,14,FALSE)*$D184</f>
        <v>3.671756881900695</v>
      </c>
      <c r="U184">
        <f t="shared" si="16"/>
        <v>3.671756881900695</v>
      </c>
      <c r="Y184">
        <f>VLOOKUP($A184,'National Results (gha) '!$A$15:$P$181,15,FALSE)*$D184</f>
        <v>0.00462509878523768</v>
      </c>
      <c r="Z184">
        <f t="shared" si="17"/>
        <v>0.00462509878523768</v>
      </c>
    </row>
    <row r="185" spans="1:26" ht="12.75">
      <c r="A185" t="s">
        <v>110</v>
      </c>
      <c r="B185" t="s">
        <v>185</v>
      </c>
      <c r="C185">
        <f>VLOOKUP(A185,'National Results (gha) '!$A$15:$B$181,2,FALSE)</f>
        <v>5.394</v>
      </c>
      <c r="D185">
        <f t="shared" si="12"/>
        <v>5.394</v>
      </c>
      <c r="E185">
        <f>VLOOKUP($A185,'National Results (gha) '!$A$15:$P$181,11,FALSE)*$D185</f>
        <v>14.436212818177564</v>
      </c>
      <c r="F185">
        <f t="shared" si="13"/>
        <v>14.436212818177564</v>
      </c>
      <c r="J185">
        <f>VLOOKUP($A185,'National Results (gha) '!$A$15:$P$181,12,FALSE)*$D185</f>
        <v>4.428029557099618</v>
      </c>
      <c r="K185">
        <f t="shared" si="14"/>
        <v>4.428029557099618</v>
      </c>
      <c r="O185">
        <f>VLOOKUP($A185,'National Results (gha) '!$A$15:$P$181,13,FALSE)*$D185</f>
        <v>0.4259794160427399</v>
      </c>
      <c r="P185">
        <f t="shared" si="15"/>
        <v>0.4259794160427399</v>
      </c>
      <c r="T185">
        <f>VLOOKUP($A185,'National Results (gha) '!$A$15:$P$181,14,FALSE)*$D185</f>
        <v>8.762617878527607</v>
      </c>
      <c r="U185">
        <f t="shared" si="16"/>
        <v>8.762617878527607</v>
      </c>
      <c r="Y185">
        <f>VLOOKUP($A185,'National Results (gha) '!$A$15:$P$181,15,FALSE)*$D185</f>
        <v>0.01028836602416052</v>
      </c>
      <c r="Z185">
        <f t="shared" si="17"/>
        <v>0.01028836602416052</v>
      </c>
    </row>
    <row r="186" spans="1:26" ht="12.75">
      <c r="A186" t="s">
        <v>74</v>
      </c>
      <c r="B186" t="s">
        <v>185</v>
      </c>
      <c r="C186">
        <f>VLOOKUP(A186,'National Results (gha) '!$A$15:$B$181,2,FALSE)</f>
        <v>4.485</v>
      </c>
      <c r="D186">
        <f t="shared" si="12"/>
        <v>4.485</v>
      </c>
      <c r="E186">
        <f>VLOOKUP($A186,'National Results (gha) '!$A$15:$P$181,11,FALSE)*$D186</f>
        <v>0.08315738149908455</v>
      </c>
      <c r="F186">
        <f t="shared" si="13"/>
        <v>0.08315738149908455</v>
      </c>
      <c r="J186">
        <f>VLOOKUP($A186,'National Results (gha) '!$A$15:$P$181,12,FALSE)*$D186</f>
        <v>0</v>
      </c>
      <c r="K186">
        <f t="shared" si="14"/>
        <v>0</v>
      </c>
      <c r="O186">
        <f>VLOOKUP($A186,'National Results (gha) '!$A$15:$P$181,13,FALSE)*$D186</f>
        <v>0</v>
      </c>
      <c r="P186">
        <f t="shared" si="15"/>
        <v>0</v>
      </c>
      <c r="T186">
        <f>VLOOKUP($A186,'National Results (gha) '!$A$15:$P$181,14,FALSE)*$D186</f>
        <v>0.00158533659324052</v>
      </c>
      <c r="U186">
        <f t="shared" si="16"/>
        <v>0.00158533659324052</v>
      </c>
      <c r="Y186">
        <f>VLOOKUP($A186,'National Results (gha) '!$A$15:$P$181,15,FALSE)*$D186</f>
        <v>0.08157204490584417</v>
      </c>
      <c r="Z186">
        <f t="shared" si="17"/>
        <v>0.08157204490584417</v>
      </c>
    </row>
    <row r="187" spans="1:26" ht="12.75">
      <c r="A187" t="s">
        <v>45</v>
      </c>
      <c r="B187" t="s">
        <v>186</v>
      </c>
      <c r="C187">
        <f>VLOOKUP(A187,'National Results (gha) '!$A$15:$B$181,2,FALSE)</f>
        <v>8.733</v>
      </c>
      <c r="D187">
        <f t="shared" si="12"/>
        <v>8.733</v>
      </c>
      <c r="E187">
        <f>VLOOKUP($A187,'National Results (gha) '!$A$15:$P$181,11,FALSE)*$D187</f>
        <v>12.20268261509771</v>
      </c>
      <c r="F187">
        <f t="shared" si="13"/>
        <v>12.20268261509771</v>
      </c>
      <c r="J187">
        <f>VLOOKUP($A187,'National Results (gha) '!$A$15:$P$181,12,FALSE)*$D187</f>
        <v>0.6642098461624992</v>
      </c>
      <c r="K187">
        <f t="shared" si="14"/>
        <v>0.6642098461624992</v>
      </c>
      <c r="O187">
        <f>VLOOKUP($A187,'National Results (gha) '!$A$15:$P$181,13,FALSE)*$D187</f>
        <v>5.838849544492781</v>
      </c>
      <c r="P187">
        <f t="shared" si="15"/>
        <v>5.838849544492781</v>
      </c>
      <c r="T187">
        <f>VLOOKUP($A187,'National Results (gha) '!$A$15:$P$181,14,FALSE)*$D187</f>
        <v>2.369332314522804</v>
      </c>
      <c r="U187">
        <f t="shared" si="16"/>
        <v>2.369332314522804</v>
      </c>
      <c r="Y187">
        <f>VLOOKUP($A187,'National Results (gha) '!$A$15:$P$181,15,FALSE)*$D187</f>
        <v>2.952939520589593</v>
      </c>
      <c r="Z187">
        <f t="shared" si="17"/>
        <v>2.952939520589593</v>
      </c>
    </row>
    <row r="188" spans="1:26" ht="12.75">
      <c r="A188" t="s">
        <v>46</v>
      </c>
      <c r="B188" t="s">
        <v>188</v>
      </c>
      <c r="C188">
        <f>VLOOKUP(A188,'National Results (gha) '!$A$15:$B$181,2,FALSE)</f>
        <v>49.173</v>
      </c>
      <c r="D188">
        <f t="shared" si="12"/>
        <v>49.173</v>
      </c>
      <c r="E188">
        <f>VLOOKUP($A188,'National Results (gha) '!$A$15:$P$181,11,FALSE)*$D188</f>
        <v>56.15393250217729</v>
      </c>
      <c r="F188">
        <f t="shared" si="13"/>
        <v>56.15393250217729</v>
      </c>
      <c r="J188">
        <f>VLOOKUP($A188,'National Results (gha) '!$A$15:$P$181,12,FALSE)*$D188</f>
        <v>12.519149612485778</v>
      </c>
      <c r="K188">
        <f t="shared" si="14"/>
        <v>12.519149612485778</v>
      </c>
      <c r="O188">
        <f>VLOOKUP($A188,'National Results (gha) '!$A$15:$P$181,13,FALSE)*$D188</f>
        <v>30.577086745960493</v>
      </c>
      <c r="P188">
        <f t="shared" si="15"/>
        <v>30.577086745960493</v>
      </c>
      <c r="T188">
        <f>VLOOKUP($A188,'National Results (gha) '!$A$15:$P$181,14,FALSE)*$D188</f>
        <v>1.0262778248636388</v>
      </c>
      <c r="U188">
        <f t="shared" si="16"/>
        <v>1.0262778248636388</v>
      </c>
      <c r="Y188">
        <f>VLOOKUP($A188,'National Results (gha) '!$A$15:$P$181,15,FALSE)*$D188</f>
        <v>10.893901979261596</v>
      </c>
      <c r="Z188">
        <f t="shared" si="17"/>
        <v>10.893901979261596</v>
      </c>
    </row>
    <row r="189" spans="1:26" ht="12.75">
      <c r="A189" t="s">
        <v>112</v>
      </c>
      <c r="B189" t="s">
        <v>185</v>
      </c>
      <c r="C189">
        <f>VLOOKUP(A189,'National Results (gha) '!$A$15:$B$181,2,FALSE)</f>
        <v>44.051</v>
      </c>
      <c r="D189">
        <f t="shared" si="12"/>
        <v>44.051</v>
      </c>
      <c r="E189">
        <f>VLOOKUP($A189,'National Results (gha) '!$A$15:$P$181,11,FALSE)*$D189</f>
        <v>71.11809794406545</v>
      </c>
      <c r="F189">
        <f t="shared" si="13"/>
        <v>71.11809794406545</v>
      </c>
      <c r="J189">
        <f>VLOOKUP($A189,'National Results (gha) '!$A$15:$P$181,12,FALSE)*$D189</f>
        <v>49.55379033866447</v>
      </c>
      <c r="K189">
        <f t="shared" si="14"/>
        <v>49.55379033866447</v>
      </c>
      <c r="O189">
        <f>VLOOKUP($A189,'National Results (gha) '!$A$15:$P$181,13,FALSE)*$D189</f>
        <v>5.171764078201791</v>
      </c>
      <c r="P189">
        <f t="shared" si="15"/>
        <v>5.171764078201791</v>
      </c>
      <c r="T189">
        <f>VLOOKUP($A189,'National Results (gha) '!$A$15:$P$181,14,FALSE)*$D189</f>
        <v>10.858070751663607</v>
      </c>
      <c r="U189">
        <f t="shared" si="16"/>
        <v>10.858070751663607</v>
      </c>
      <c r="Y189">
        <f>VLOOKUP($A189,'National Results (gha) '!$A$15:$P$181,15,FALSE)*$D189</f>
        <v>2.5441557344050802</v>
      </c>
      <c r="Z189">
        <f t="shared" si="17"/>
        <v>2.5441557344050802</v>
      </c>
    </row>
    <row r="190" spans="1:26" ht="12.75">
      <c r="A190" t="s">
        <v>261</v>
      </c>
      <c r="C190" t="e">
        <f>VLOOKUP(A190,'National Results (gha) '!$A$15:$B$181,2,FALSE)</f>
        <v>#N/A</v>
      </c>
      <c r="D190">
        <f t="shared" si="12"/>
        <v>0</v>
      </c>
      <c r="E190" t="e">
        <f>VLOOKUP($A190,'National Results (gha) '!$A$15:$P$181,11,FALSE)*$D190</f>
        <v>#N/A</v>
      </c>
      <c r="F190">
        <f t="shared" si="13"/>
        <v>0</v>
      </c>
      <c r="J190" t="e">
        <f>VLOOKUP($A190,'National Results (gha) '!$A$15:$P$181,12,FALSE)*$D190</f>
        <v>#N/A</v>
      </c>
      <c r="K190">
        <f t="shared" si="14"/>
        <v>0</v>
      </c>
      <c r="O190" t="e">
        <f>VLOOKUP($A190,'National Results (gha) '!$A$15:$P$181,13,FALSE)*$D190</f>
        <v>#N/A</v>
      </c>
      <c r="P190">
        <f t="shared" si="15"/>
        <v>0</v>
      </c>
      <c r="T190" t="e">
        <f>VLOOKUP($A190,'National Results (gha) '!$A$15:$P$181,14,FALSE)*$D190</f>
        <v>#N/A</v>
      </c>
      <c r="U190">
        <f t="shared" si="16"/>
        <v>0</v>
      </c>
      <c r="Y190" t="e">
        <f>VLOOKUP($A190,'National Results (gha) '!$A$15:$P$181,15,FALSE)*$D190</f>
        <v>#N/A</v>
      </c>
      <c r="Z190">
        <f t="shared" si="17"/>
        <v>0</v>
      </c>
    </row>
    <row r="191" spans="1:26" ht="12.75">
      <c r="A191" t="s">
        <v>47</v>
      </c>
      <c r="B191" t="s">
        <v>187</v>
      </c>
      <c r="C191">
        <f>VLOOKUP(A191,'National Results (gha) '!$A$15:$B$181,2,FALSE)</f>
        <v>40.432</v>
      </c>
      <c r="D191">
        <f t="shared" si="12"/>
        <v>40.432</v>
      </c>
      <c r="E191">
        <f>VLOOKUP($A191,'National Results (gha) '!$A$15:$P$181,11,FALSE)*$D191</f>
        <v>97.84913780512781</v>
      </c>
      <c r="F191">
        <f t="shared" si="13"/>
        <v>97.84913780512781</v>
      </c>
      <c r="J191">
        <f>VLOOKUP($A191,'National Results (gha) '!$A$15:$P$181,12,FALSE)*$D191</f>
        <v>19.797777889153608</v>
      </c>
      <c r="K191">
        <f t="shared" si="14"/>
        <v>19.797777889153608</v>
      </c>
      <c r="O191">
        <f>VLOOKUP($A191,'National Results (gha) '!$A$15:$P$181,13,FALSE)*$D191</f>
        <v>33.6624991255207</v>
      </c>
      <c r="P191">
        <f t="shared" si="15"/>
        <v>33.6624991255207</v>
      </c>
      <c r="T191">
        <f>VLOOKUP($A191,'National Results (gha) '!$A$15:$P$181,14,FALSE)*$D191</f>
        <v>37.005327980305395</v>
      </c>
      <c r="U191">
        <f t="shared" si="16"/>
        <v>37.005327980305395</v>
      </c>
      <c r="Y191">
        <f>VLOOKUP($A191,'National Results (gha) '!$A$15:$P$181,15,FALSE)*$D191</f>
        <v>5.672867453820988</v>
      </c>
      <c r="Z191">
        <f t="shared" si="17"/>
        <v>5.672867453820988</v>
      </c>
    </row>
    <row r="192" spans="1:26" ht="12.75">
      <c r="A192" t="s">
        <v>251</v>
      </c>
      <c r="B192" t="s">
        <v>188</v>
      </c>
      <c r="C192" t="e">
        <f>VLOOKUP(A192,'National Results (gha) '!$A$15:$B$181,2,FALSE)</f>
        <v>#N/A</v>
      </c>
      <c r="D192">
        <f t="shared" si="12"/>
        <v>0</v>
      </c>
      <c r="E192" t="e">
        <f>VLOOKUP($A192,'National Results (gha) '!$A$15:$P$181,11,FALSE)*$D192</f>
        <v>#N/A</v>
      </c>
      <c r="F192">
        <f t="shared" si="13"/>
        <v>0</v>
      </c>
      <c r="J192" t="e">
        <f>VLOOKUP($A192,'National Results (gha) '!$A$15:$P$181,12,FALSE)*$D192</f>
        <v>#N/A</v>
      </c>
      <c r="K192">
        <f t="shared" si="14"/>
        <v>0</v>
      </c>
      <c r="O192" t="e">
        <f>VLOOKUP($A192,'National Results (gha) '!$A$15:$P$181,13,FALSE)*$D192</f>
        <v>#N/A</v>
      </c>
      <c r="P192">
        <f t="shared" si="15"/>
        <v>0</v>
      </c>
      <c r="T192" t="e">
        <f>VLOOKUP($A192,'National Results (gha) '!$A$15:$P$181,14,FALSE)*$D192</f>
        <v>#N/A</v>
      </c>
      <c r="U192">
        <f t="shared" si="16"/>
        <v>0</v>
      </c>
      <c r="Y192" t="e">
        <f>VLOOKUP($A192,'National Results (gha) '!$A$15:$P$181,15,FALSE)*$D192</f>
        <v>#N/A</v>
      </c>
      <c r="Z192">
        <f t="shared" si="17"/>
        <v>0</v>
      </c>
    </row>
    <row r="193" spans="1:26" ht="12.75">
      <c r="A193" t="s">
        <v>62</v>
      </c>
      <c r="B193" t="s">
        <v>186</v>
      </c>
      <c r="C193">
        <f>VLOOKUP(A193,'National Results (gha) '!$A$15:$B$181,2,FALSE)</f>
        <v>6.727</v>
      </c>
      <c r="D193">
        <f t="shared" si="12"/>
        <v>6.727</v>
      </c>
      <c r="E193">
        <f>VLOOKUP($A193,'National Results (gha) '!$A$15:$P$181,11,FALSE)*$D193</f>
        <v>3.773885881428294</v>
      </c>
      <c r="F193">
        <f t="shared" si="13"/>
        <v>3.773885881428294</v>
      </c>
      <c r="J193">
        <f>VLOOKUP($A193,'National Results (gha) '!$A$15:$P$181,12,FALSE)*$D193</f>
        <v>1.9862833056175084</v>
      </c>
      <c r="K193">
        <f t="shared" si="14"/>
        <v>1.9862833056175084</v>
      </c>
      <c r="O193">
        <f>VLOOKUP($A193,'National Results (gha) '!$A$15:$P$181,13,FALSE)*$D193</f>
        <v>1.0937695956348275</v>
      </c>
      <c r="P193">
        <f t="shared" si="15"/>
        <v>1.0937695956348275</v>
      </c>
      <c r="T193">
        <f>VLOOKUP($A193,'National Results (gha) '!$A$15:$P$181,14,FALSE)*$D193</f>
        <v>0.05151924368187361</v>
      </c>
      <c r="U193">
        <f t="shared" si="16"/>
        <v>0.05151924368187361</v>
      </c>
      <c r="Y193">
        <f>VLOOKUP($A193,'National Results (gha) '!$A$15:$P$181,15,FALSE)*$D193</f>
        <v>0.09516738572348483</v>
      </c>
      <c r="Z193">
        <f t="shared" si="17"/>
        <v>0.09516738572348483</v>
      </c>
    </row>
    <row r="194" spans="1:26" ht="12.75">
      <c r="A194" t="s">
        <v>278</v>
      </c>
      <c r="B194" t="s">
        <v>187</v>
      </c>
      <c r="C194">
        <f>VLOOKUP(A194,'National Results (gha) '!$A$15:$B$181,2,FALSE)</f>
        <v>1.151</v>
      </c>
      <c r="D194">
        <f t="shared" si="12"/>
        <v>1.151</v>
      </c>
      <c r="E194">
        <f>VLOOKUP($A194,'National Results (gha) '!$A$15:$P$181,11,FALSE)*$D194</f>
        <v>1.1553280325904323</v>
      </c>
      <c r="F194">
        <f t="shared" si="13"/>
        <v>1.1553280325904323</v>
      </c>
      <c r="J194">
        <f>VLOOKUP($A194,'National Results (gha) '!$A$15:$P$181,12,FALSE)*$D194</f>
        <v>0.3059788957873114</v>
      </c>
      <c r="K194">
        <f t="shared" si="14"/>
        <v>0.3059788957873114</v>
      </c>
      <c r="O194">
        <f>VLOOKUP($A194,'National Results (gha) '!$A$15:$P$181,13,FALSE)*$D194</f>
        <v>0.7108051748820505</v>
      </c>
      <c r="P194">
        <f t="shared" si="15"/>
        <v>0.7108051748820505</v>
      </c>
      <c r="T194">
        <f>VLOOKUP($A194,'National Results (gha) '!$A$15:$P$181,14,FALSE)*$D194</f>
        <v>0.06133356554112804</v>
      </c>
      <c r="U194">
        <f t="shared" si="16"/>
        <v>0.06133356554112804</v>
      </c>
      <c r="Y194">
        <f>VLOOKUP($A194,'National Results (gha) '!$A$15:$P$181,15,FALSE)*$D194</f>
        <v>0.00587906629952029</v>
      </c>
      <c r="Z194">
        <f t="shared" si="17"/>
        <v>0.00587906629952029</v>
      </c>
    </row>
    <row r="195" spans="1:26" ht="12.75">
      <c r="A195" t="s">
        <v>113</v>
      </c>
      <c r="B195" t="s">
        <v>185</v>
      </c>
      <c r="C195">
        <f>VLOOKUP(A195,'National Results (gha) '!$A$15:$B$181,2,FALSE)</f>
        <v>9.159</v>
      </c>
      <c r="D195">
        <f aca="true" t="shared" si="18" ref="D195:D240">IF(ISNUMBER(C195),C195,0)</f>
        <v>9.159</v>
      </c>
      <c r="E195">
        <f>VLOOKUP($A195,'National Results (gha) '!$A$15:$P$181,11,FALSE)*$D195</f>
        <v>89.26466517219089</v>
      </c>
      <c r="F195">
        <f aca="true" t="shared" si="19" ref="F195:F240">IF(ISNUMBER(E195),E195,0)</f>
        <v>89.26466517219089</v>
      </c>
      <c r="J195">
        <f>VLOOKUP($A195,'National Results (gha) '!$A$15:$P$181,12,FALSE)*$D195</f>
        <v>6.782815981375901</v>
      </c>
      <c r="K195">
        <f aca="true" t="shared" si="20" ref="K195:K240">IF(ISNUMBER(J195),J195,0)</f>
        <v>6.782815981375901</v>
      </c>
      <c r="O195">
        <f>VLOOKUP($A195,'National Results (gha) '!$A$15:$P$181,13,FALSE)*$D195</f>
        <v>0.3628233949508074</v>
      </c>
      <c r="P195">
        <f aca="true" t="shared" si="21" ref="P195:P240">IF(ISNUMBER(O195),O195,0)</f>
        <v>0.3628233949508074</v>
      </c>
      <c r="T195">
        <f>VLOOKUP($A195,'National Results (gha) '!$A$15:$P$181,14,FALSE)*$D195</f>
        <v>59.15891639833499</v>
      </c>
      <c r="U195">
        <f aca="true" t="shared" si="22" ref="U195:U240">IF(ISNUMBER(T195),T195,0)</f>
        <v>59.15891639833499</v>
      </c>
      <c r="Y195">
        <f>VLOOKUP($A195,'National Results (gha) '!$A$15:$P$181,15,FALSE)*$D195</f>
        <v>21.95568542095571</v>
      </c>
      <c r="Z195">
        <f aca="true" t="shared" si="23" ref="Z195:Z240">IF(ISNUMBER(Y195),Y195,0)</f>
        <v>21.95568542095571</v>
      </c>
    </row>
    <row r="196" spans="1:26" ht="12.75">
      <c r="A196" t="s">
        <v>133</v>
      </c>
      <c r="B196" t="s">
        <v>185</v>
      </c>
      <c r="C196">
        <f>VLOOKUP(A196,'National Results (gha) '!$A$15:$B$181,2,FALSE)</f>
        <v>7.513</v>
      </c>
      <c r="D196">
        <f t="shared" si="18"/>
        <v>7.513</v>
      </c>
      <c r="E196">
        <f>VLOOKUP($A196,'National Results (gha) '!$A$15:$P$181,11,FALSE)*$D196</f>
        <v>9.300654965650875</v>
      </c>
      <c r="F196">
        <f t="shared" si="19"/>
        <v>9.300654965650875</v>
      </c>
      <c r="J196">
        <f>VLOOKUP($A196,'National Results (gha) '!$A$15:$P$181,12,FALSE)*$D196</f>
        <v>1.7417283033061637</v>
      </c>
      <c r="K196">
        <f t="shared" si="20"/>
        <v>1.7417283033061637</v>
      </c>
      <c r="O196">
        <f>VLOOKUP($A196,'National Results (gha) '!$A$15:$P$181,13,FALSE)*$D196</f>
        <v>1.1478618731533925</v>
      </c>
      <c r="P196">
        <f t="shared" si="21"/>
        <v>1.1478618731533925</v>
      </c>
      <c r="T196">
        <f>VLOOKUP($A196,'National Results (gha) '!$A$15:$P$181,14,FALSE)*$D196</f>
        <v>5.581742058333266</v>
      </c>
      <c r="U196">
        <f t="shared" si="22"/>
        <v>5.581742058333266</v>
      </c>
      <c r="Y196">
        <f>VLOOKUP($A196,'National Results (gha) '!$A$15:$P$181,15,FALSE)*$D196</f>
        <v>0.04703253039616229</v>
      </c>
      <c r="Z196">
        <f t="shared" si="23"/>
        <v>0.04703253039616229</v>
      </c>
    </row>
    <row r="197" spans="1:26" ht="12.75">
      <c r="A197" t="s">
        <v>149</v>
      </c>
      <c r="B197" t="s">
        <v>187</v>
      </c>
      <c r="C197">
        <f>VLOOKUP(A197,'National Results (gha) '!$A$15:$B$181,2,FALSE)</f>
        <v>20.504</v>
      </c>
      <c r="D197">
        <f t="shared" si="18"/>
        <v>20.504</v>
      </c>
      <c r="E197">
        <f>VLOOKUP($A197,'National Results (gha) '!$A$15:$P$181,11,FALSE)*$D197</f>
        <v>14.360125799218373</v>
      </c>
      <c r="F197">
        <f t="shared" si="19"/>
        <v>14.360125799218373</v>
      </c>
      <c r="J197">
        <f>VLOOKUP($A197,'National Results (gha) '!$A$15:$P$181,12,FALSE)*$D197</f>
        <v>10.167993884555905</v>
      </c>
      <c r="K197">
        <f t="shared" si="20"/>
        <v>10.167993884555905</v>
      </c>
      <c r="O197">
        <f>VLOOKUP($A197,'National Results (gha) '!$A$15:$P$181,13,FALSE)*$D197</f>
        <v>2.2002378913718994</v>
      </c>
      <c r="P197">
        <f t="shared" si="21"/>
        <v>2.2002378913718994</v>
      </c>
      <c r="T197">
        <f>VLOOKUP($A197,'National Results (gha) '!$A$15:$P$181,14,FALSE)*$D197</f>
        <v>0.8773117553803067</v>
      </c>
      <c r="U197">
        <f t="shared" si="22"/>
        <v>0.8773117553803067</v>
      </c>
      <c r="Y197">
        <f>VLOOKUP($A197,'National Results (gha) '!$A$15:$P$181,15,FALSE)*$D197</f>
        <v>0.05695345477660285</v>
      </c>
      <c r="Z197">
        <f t="shared" si="23"/>
        <v>0.05695345477660285</v>
      </c>
    </row>
    <row r="198" spans="1:26" ht="12.75">
      <c r="A198" t="s">
        <v>64</v>
      </c>
      <c r="B198" t="s">
        <v>187</v>
      </c>
      <c r="C198">
        <f>VLOOKUP(A198,'National Results (gha) '!$A$15:$B$181,2,FALSE)</f>
        <v>4.977</v>
      </c>
      <c r="D198">
        <f t="shared" si="18"/>
        <v>4.977</v>
      </c>
      <c r="E198">
        <f>VLOOKUP($A198,'National Results (gha) '!$A$15:$P$181,11,FALSE)*$D198</f>
        <v>15.988129150608389</v>
      </c>
      <c r="F198">
        <f t="shared" si="19"/>
        <v>15.988129150608389</v>
      </c>
      <c r="J198">
        <f>VLOOKUP($A198,'National Results (gha) '!$A$15:$P$181,12,FALSE)*$D198</f>
        <v>4.64720170982937</v>
      </c>
      <c r="K198">
        <f t="shared" si="20"/>
        <v>4.64720170982937</v>
      </c>
      <c r="O198">
        <f>VLOOKUP($A198,'National Results (gha) '!$A$15:$P$181,13,FALSE)*$D198</f>
        <v>9.90912647629037</v>
      </c>
      <c r="P198">
        <f t="shared" si="21"/>
        <v>9.90912647629037</v>
      </c>
      <c r="T198">
        <f>VLOOKUP($A198,'National Results (gha) '!$A$15:$P$181,14,FALSE)*$D198</f>
        <v>0.07665058206327537</v>
      </c>
      <c r="U198">
        <f t="shared" si="22"/>
        <v>0.07665058206327537</v>
      </c>
      <c r="Y198">
        <f>VLOOKUP($A198,'National Results (gha) '!$A$15:$P$181,15,FALSE)*$D198</f>
        <v>0.6676414666392755</v>
      </c>
      <c r="Z198">
        <f t="shared" si="23"/>
        <v>0.6676414666392755</v>
      </c>
    </row>
    <row r="199" spans="1:26" ht="12.75">
      <c r="A199" t="s">
        <v>150</v>
      </c>
      <c r="B199" t="s">
        <v>186</v>
      </c>
      <c r="C199">
        <f>VLOOKUP(A199,'National Results (gha) '!$A$15:$B$181,2,FALSE)</f>
        <v>41.276</v>
      </c>
      <c r="D199">
        <f t="shared" si="18"/>
        <v>41.276</v>
      </c>
      <c r="E199">
        <f>VLOOKUP($A199,'National Results (gha) '!$A$15:$P$181,11,FALSE)*$D199</f>
        <v>41.90428174950692</v>
      </c>
      <c r="F199">
        <f t="shared" si="19"/>
        <v>41.90428174950692</v>
      </c>
      <c r="J199">
        <f>VLOOKUP($A199,'National Results (gha) '!$A$15:$P$181,12,FALSE)*$D199</f>
        <v>15.146269669921294</v>
      </c>
      <c r="K199">
        <f t="shared" si="20"/>
        <v>15.146269669921294</v>
      </c>
      <c r="O199">
        <f>VLOOKUP($A199,'National Results (gha) '!$A$15:$P$181,13,FALSE)*$D199</f>
        <v>16.294463845096093</v>
      </c>
      <c r="P199">
        <f t="shared" si="21"/>
        <v>16.294463845096093</v>
      </c>
      <c r="T199">
        <f>VLOOKUP($A199,'National Results (gha) '!$A$15:$P$181,14,FALSE)*$D199</f>
        <v>5.759723624393634</v>
      </c>
      <c r="U199">
        <f t="shared" si="22"/>
        <v>5.759723624393634</v>
      </c>
      <c r="Y199">
        <f>VLOOKUP($A199,'National Results (gha) '!$A$15:$P$181,15,FALSE)*$D199</f>
        <v>2.2597661088781105</v>
      </c>
      <c r="Z199">
        <f t="shared" si="23"/>
        <v>2.2597661088781105</v>
      </c>
    </row>
    <row r="200" spans="1:26" ht="12.75">
      <c r="A200" t="s">
        <v>76</v>
      </c>
      <c r="B200" t="s">
        <v>187</v>
      </c>
      <c r="C200">
        <f>VLOOKUP(A200,'National Results (gha) '!$A$15:$B$181,2,FALSE)</f>
        <v>66.979</v>
      </c>
      <c r="D200">
        <f t="shared" si="18"/>
        <v>66.979</v>
      </c>
      <c r="E200">
        <f>VLOOKUP($A200,'National Results (gha) '!$A$15:$P$181,11,FALSE)*$D200</f>
        <v>77.24059206918153</v>
      </c>
      <c r="F200">
        <f t="shared" si="19"/>
        <v>77.24059206918153</v>
      </c>
      <c r="J200">
        <f>VLOOKUP($A200,'National Results (gha) '!$A$15:$P$181,12,FALSE)*$D200</f>
        <v>50.639820199179766</v>
      </c>
      <c r="K200">
        <f t="shared" si="20"/>
        <v>50.639820199179766</v>
      </c>
      <c r="O200">
        <f>VLOOKUP($A200,'National Results (gha) '!$A$15:$P$181,13,FALSE)*$D200</f>
        <v>0.7218239721543529</v>
      </c>
      <c r="P200">
        <f t="shared" si="21"/>
        <v>0.7218239721543529</v>
      </c>
      <c r="T200">
        <f>VLOOKUP($A200,'National Results (gha) '!$A$15:$P$181,14,FALSE)*$D200</f>
        <v>11.416008807925019</v>
      </c>
      <c r="U200">
        <f t="shared" si="22"/>
        <v>11.416008807925019</v>
      </c>
      <c r="Y200">
        <f>VLOOKUP($A200,'National Results (gha) '!$A$15:$P$181,15,FALSE)*$D200</f>
        <v>9.568087229766743</v>
      </c>
      <c r="Z200">
        <f t="shared" si="23"/>
        <v>9.568087229766743</v>
      </c>
    </row>
    <row r="201" spans="1:26" ht="12.75">
      <c r="A201" t="s">
        <v>181</v>
      </c>
      <c r="B201" t="s">
        <v>186</v>
      </c>
      <c r="C201">
        <f>VLOOKUP(A201,'National Results (gha) '!$A$15:$B$181,2,FALSE)</f>
        <v>6.3</v>
      </c>
      <c r="D201">
        <f t="shared" si="18"/>
        <v>6.3</v>
      </c>
      <c r="E201">
        <f>VLOOKUP($A201,'National Results (gha) '!$A$15:$P$181,11,FALSE)*$D201</f>
        <v>3.7637767761934975</v>
      </c>
      <c r="F201">
        <f t="shared" si="19"/>
        <v>3.7637767761934975</v>
      </c>
      <c r="J201">
        <f>VLOOKUP($A201,'National Results (gha) '!$A$15:$P$181,12,FALSE)*$D201</f>
        <v>2.425737854690829</v>
      </c>
      <c r="K201">
        <f t="shared" si="20"/>
        <v>2.425737854690829</v>
      </c>
      <c r="O201">
        <f>VLOOKUP($A201,'National Results (gha) '!$A$15:$P$181,13,FALSE)*$D201</f>
        <v>0.802109080899315</v>
      </c>
      <c r="P201">
        <f t="shared" si="21"/>
        <v>0.802109080899315</v>
      </c>
      <c r="T201">
        <f>VLOOKUP($A201,'National Results (gha) '!$A$15:$P$181,14,FALSE)*$D201</f>
        <v>0.25687875991562314</v>
      </c>
      <c r="U201">
        <f t="shared" si="22"/>
        <v>0.25687875991562314</v>
      </c>
      <c r="Y201">
        <f>VLOOKUP($A201,'National Results (gha) '!$A$15:$P$181,15,FALSE)*$D201</f>
        <v>0.1228999708781649</v>
      </c>
      <c r="Z201">
        <f t="shared" si="23"/>
        <v>0.1228999708781649</v>
      </c>
    </row>
    <row r="202" spans="1:26" ht="12.75">
      <c r="A202" t="s">
        <v>252</v>
      </c>
      <c r="C202" t="e">
        <f>VLOOKUP(A202,'National Results (gha) '!$A$15:$B$181,2,FALSE)</f>
        <v>#N/A</v>
      </c>
      <c r="D202">
        <f t="shared" si="18"/>
        <v>0</v>
      </c>
      <c r="E202" t="e">
        <f>VLOOKUP($A202,'National Results (gha) '!$A$15:$P$181,11,FALSE)*$D202</f>
        <v>#N/A</v>
      </c>
      <c r="F202">
        <f t="shared" si="19"/>
        <v>0</v>
      </c>
      <c r="J202" t="e">
        <f>VLOOKUP($A202,'National Results (gha) '!$A$15:$P$181,12,FALSE)*$D202</f>
        <v>#N/A</v>
      </c>
      <c r="K202">
        <f t="shared" si="20"/>
        <v>0</v>
      </c>
      <c r="O202" t="e">
        <f>VLOOKUP($A202,'National Results (gha) '!$A$15:$P$181,13,FALSE)*$D202</f>
        <v>#N/A</v>
      </c>
      <c r="P202">
        <f t="shared" si="21"/>
        <v>0</v>
      </c>
      <c r="T202" t="e">
        <f>VLOOKUP($A202,'National Results (gha) '!$A$15:$P$181,14,FALSE)*$D202</f>
        <v>#N/A</v>
      </c>
      <c r="U202">
        <f t="shared" si="22"/>
        <v>0</v>
      </c>
      <c r="Y202" t="e">
        <f>VLOOKUP($A202,'National Results (gha) '!$A$15:$P$181,15,FALSE)*$D202</f>
        <v>#N/A</v>
      </c>
      <c r="Z202">
        <f t="shared" si="23"/>
        <v>0</v>
      </c>
    </row>
    <row r="203" spans="1:26" ht="12.75">
      <c r="A203" t="s">
        <v>253</v>
      </c>
      <c r="B203" t="s">
        <v>187</v>
      </c>
      <c r="C203" t="e">
        <f>VLOOKUP(A203,'National Results (gha) '!$A$15:$B$181,2,FALSE)</f>
        <v>#N/A</v>
      </c>
      <c r="D203">
        <f t="shared" si="18"/>
        <v>0</v>
      </c>
      <c r="E203" t="e">
        <f>VLOOKUP($A203,'National Results (gha) '!$A$15:$P$181,11,FALSE)*$D203</f>
        <v>#N/A</v>
      </c>
      <c r="F203">
        <f t="shared" si="19"/>
        <v>0</v>
      </c>
      <c r="J203" t="e">
        <f>VLOOKUP($A203,'National Results (gha) '!$A$15:$P$181,12,FALSE)*$D203</f>
        <v>#N/A</v>
      </c>
      <c r="K203">
        <f t="shared" si="20"/>
        <v>0</v>
      </c>
      <c r="O203" t="e">
        <f>VLOOKUP($A203,'National Results (gha) '!$A$15:$P$181,13,FALSE)*$D203</f>
        <v>#N/A</v>
      </c>
      <c r="P203">
        <f t="shared" si="21"/>
        <v>0</v>
      </c>
      <c r="T203" t="e">
        <f>VLOOKUP($A203,'National Results (gha) '!$A$15:$P$181,14,FALSE)*$D203</f>
        <v>#N/A</v>
      </c>
      <c r="U203">
        <f t="shared" si="22"/>
        <v>0</v>
      </c>
      <c r="Y203" t="e">
        <f>VLOOKUP($A203,'National Results (gha) '!$A$15:$P$181,15,FALSE)*$D203</f>
        <v>#N/A</v>
      </c>
      <c r="Z203">
        <f t="shared" si="23"/>
        <v>0</v>
      </c>
    </row>
    <row r="204" spans="1:26" ht="12.75">
      <c r="A204" t="s">
        <v>182</v>
      </c>
      <c r="B204" t="s">
        <v>185</v>
      </c>
      <c r="C204">
        <f>VLOOKUP(A204,'National Results (gha) '!$A$15:$B$181,2,FALSE)</f>
        <v>1.328</v>
      </c>
      <c r="D204">
        <f t="shared" si="18"/>
        <v>1.328</v>
      </c>
      <c r="E204">
        <f>VLOOKUP($A204,'National Results (gha) '!$A$15:$P$181,11,FALSE)*$D204</f>
        <v>2.0791813367634515</v>
      </c>
      <c r="F204">
        <f t="shared" si="19"/>
        <v>2.0791813367634515</v>
      </c>
      <c r="J204">
        <f>VLOOKUP($A204,'National Results (gha) '!$A$15:$P$181,12,FALSE)*$D204</f>
        <v>0.08751587805916257</v>
      </c>
      <c r="K204">
        <f t="shared" si="20"/>
        <v>0.08751587805916257</v>
      </c>
      <c r="O204">
        <f>VLOOKUP($A204,'National Results (gha) '!$A$15:$P$181,13,FALSE)*$D204</f>
        <v>0.008289697180210106</v>
      </c>
      <c r="P204">
        <f t="shared" si="21"/>
        <v>0.008289697180210106</v>
      </c>
      <c r="T204">
        <f>VLOOKUP($A204,'National Results (gha) '!$A$15:$P$181,14,FALSE)*$D204</f>
        <v>0.1881825306375521</v>
      </c>
      <c r="U204">
        <f t="shared" si="22"/>
        <v>0.1881825306375521</v>
      </c>
      <c r="Y204">
        <f>VLOOKUP($A204,'National Results (gha) '!$A$15:$P$181,15,FALSE)*$D204</f>
        <v>1.7929029217373162</v>
      </c>
      <c r="Z204">
        <f t="shared" si="23"/>
        <v>1.7929029217373162</v>
      </c>
    </row>
    <row r="205" spans="1:26" ht="12.75">
      <c r="A205" t="s">
        <v>60</v>
      </c>
      <c r="B205" t="s">
        <v>185</v>
      </c>
      <c r="C205">
        <f>VLOOKUP(A205,'National Results (gha) '!$A$15:$B$181,2,FALSE)</f>
        <v>2.726</v>
      </c>
      <c r="D205">
        <f t="shared" si="18"/>
        <v>2.726</v>
      </c>
      <c r="E205">
        <f>VLOOKUP($A205,'National Results (gha) '!$A$15:$P$181,11,FALSE)*$D205</f>
        <v>5.833006350939435</v>
      </c>
      <c r="F205">
        <f t="shared" si="19"/>
        <v>5.833006350939435</v>
      </c>
      <c r="J205">
        <f>VLOOKUP($A205,'National Results (gha) '!$A$15:$P$181,12,FALSE)*$D205</f>
        <v>0.2765345769684234</v>
      </c>
      <c r="K205">
        <f t="shared" si="20"/>
        <v>0.2765345769684234</v>
      </c>
      <c r="O205">
        <f>VLOOKUP($A205,'National Results (gha) '!$A$15:$P$181,13,FALSE)*$D205</f>
        <v>0.175336147841358</v>
      </c>
      <c r="P205">
        <f t="shared" si="21"/>
        <v>0.175336147841358</v>
      </c>
      <c r="T205">
        <f>VLOOKUP($A205,'National Results (gha) '!$A$15:$P$181,14,FALSE)*$D205</f>
        <v>0.00370956344769684</v>
      </c>
      <c r="U205">
        <f t="shared" si="22"/>
        <v>0.00370956344769684</v>
      </c>
      <c r="Y205">
        <f>VLOOKUP($A205,'National Results (gha) '!$A$15:$P$181,15,FALSE)*$D205</f>
        <v>5.073098364088916</v>
      </c>
      <c r="Z205">
        <f t="shared" si="23"/>
        <v>5.073098364088916</v>
      </c>
    </row>
    <row r="206" spans="1:26" ht="12.75">
      <c r="A206" t="s">
        <v>48</v>
      </c>
      <c r="B206" t="s">
        <v>187</v>
      </c>
      <c r="C206">
        <f>VLOOKUP(A206,'National Results (gha) '!$A$15:$B$181,2,FALSE)</f>
        <v>10.069</v>
      </c>
      <c r="D206">
        <f t="shared" si="18"/>
        <v>10.069</v>
      </c>
      <c r="E206">
        <f>VLOOKUP($A206,'National Results (gha) '!$A$15:$P$181,11,FALSE)*$D206</f>
        <v>9.887689845786806</v>
      </c>
      <c r="F206">
        <f t="shared" si="19"/>
        <v>9.887689845786806</v>
      </c>
      <c r="J206">
        <f>VLOOKUP($A206,'National Results (gha) '!$A$15:$P$181,12,FALSE)*$D206</f>
        <v>5.436545473434579</v>
      </c>
      <c r="K206">
        <f t="shared" si="20"/>
        <v>5.436545473434579</v>
      </c>
      <c r="O206">
        <f>VLOOKUP($A206,'National Results (gha) '!$A$15:$P$181,13,FALSE)*$D206</f>
        <v>0.9043983938941105</v>
      </c>
      <c r="P206">
        <f t="shared" si="21"/>
        <v>0.9043983938941105</v>
      </c>
      <c r="T206">
        <f>VLOOKUP($A206,'National Results (gha) '!$A$15:$P$181,14,FALSE)*$D206</f>
        <v>0.610547766068503</v>
      </c>
      <c r="U206">
        <f t="shared" si="22"/>
        <v>0.610547766068503</v>
      </c>
      <c r="Y206">
        <f>VLOOKUP($A206,'National Results (gha) '!$A$15:$P$181,15,FALSE)*$D206</f>
        <v>2.5756287880067155</v>
      </c>
      <c r="Z206">
        <f t="shared" si="23"/>
        <v>2.5756287880067155</v>
      </c>
    </row>
    <row r="207" spans="1:26" ht="12.75">
      <c r="A207" t="s">
        <v>63</v>
      </c>
      <c r="B207" t="s">
        <v>188</v>
      </c>
      <c r="C207">
        <f>VLOOKUP(A207,'National Results (gha) '!$A$15:$B$181,2,FALSE)</f>
        <v>73.004</v>
      </c>
      <c r="D207">
        <f t="shared" si="18"/>
        <v>73.004</v>
      </c>
      <c r="E207">
        <f>VLOOKUP($A207,'National Results (gha) '!$A$15:$P$181,11,FALSE)*$D207</f>
        <v>96.45377799232945</v>
      </c>
      <c r="F207">
        <f t="shared" si="19"/>
        <v>96.45377799232945</v>
      </c>
      <c r="J207">
        <f>VLOOKUP($A207,'National Results (gha) '!$A$15:$P$181,12,FALSE)*$D207</f>
        <v>55.89187622020838</v>
      </c>
      <c r="K207">
        <f t="shared" si="20"/>
        <v>55.89187622020838</v>
      </c>
      <c r="O207">
        <f>VLOOKUP($A207,'National Results (gha) '!$A$15:$P$181,13,FALSE)*$D207</f>
        <v>8.893645991780142</v>
      </c>
      <c r="P207">
        <f t="shared" si="21"/>
        <v>8.893645991780142</v>
      </c>
      <c r="T207">
        <f>VLOOKUP($A207,'National Results (gha) '!$A$15:$P$181,14,FALSE)*$D207</f>
        <v>23.04991067397729</v>
      </c>
      <c r="U207">
        <f t="shared" si="22"/>
        <v>23.04991067397729</v>
      </c>
      <c r="Y207">
        <f>VLOOKUP($A207,'National Results (gha) '!$A$15:$P$181,15,FALSE)*$D207</f>
        <v>3.3131171929576833</v>
      </c>
      <c r="Z207">
        <f t="shared" si="23"/>
        <v>3.3131171929576833</v>
      </c>
    </row>
    <row r="208" spans="1:26" ht="12.75">
      <c r="A208" t="s">
        <v>254</v>
      </c>
      <c r="C208" t="e">
        <f>VLOOKUP(A208,'National Results (gha) '!$A$15:$B$181,2,FALSE)</f>
        <v>#N/A</v>
      </c>
      <c r="D208">
        <f t="shared" si="18"/>
        <v>0</v>
      </c>
      <c r="E208" t="e">
        <f>VLOOKUP($A208,'National Results (gha) '!$A$15:$P$181,11,FALSE)*$D208</f>
        <v>#N/A</v>
      </c>
      <c r="F208">
        <f t="shared" si="19"/>
        <v>0</v>
      </c>
      <c r="J208" t="e">
        <f>VLOOKUP($A208,'National Results (gha) '!$A$15:$P$181,12,FALSE)*$D208</f>
        <v>#N/A</v>
      </c>
      <c r="K208">
        <f t="shared" si="20"/>
        <v>0</v>
      </c>
      <c r="O208" t="e">
        <f>VLOOKUP($A208,'National Results (gha) '!$A$15:$P$181,13,FALSE)*$D208</f>
        <v>#N/A</v>
      </c>
      <c r="P208">
        <f t="shared" si="21"/>
        <v>0</v>
      </c>
      <c r="T208" t="e">
        <f>VLOOKUP($A208,'National Results (gha) '!$A$15:$P$181,14,FALSE)*$D208</f>
        <v>#N/A</v>
      </c>
      <c r="U208">
        <f t="shared" si="22"/>
        <v>0</v>
      </c>
      <c r="Y208" t="e">
        <f>VLOOKUP($A208,'National Results (gha) '!$A$15:$P$181,15,FALSE)*$D208</f>
        <v>#N/A</v>
      </c>
      <c r="Z208">
        <f t="shared" si="23"/>
        <v>0</v>
      </c>
    </row>
    <row r="209" spans="1:26" ht="12.75">
      <c r="A209" t="s">
        <v>126</v>
      </c>
      <c r="B209" t="s">
        <v>185</v>
      </c>
      <c r="C209">
        <f>VLOOKUP(A209,'National Results (gha) '!$A$15:$B$181,2,FALSE)</f>
        <v>6.248</v>
      </c>
      <c r="D209">
        <f t="shared" si="18"/>
        <v>6.248</v>
      </c>
      <c r="E209">
        <f>VLOOKUP($A209,'National Results (gha) '!$A$15:$P$181,11,FALSE)*$D209</f>
        <v>5.295432895559679</v>
      </c>
      <c r="F209">
        <f t="shared" si="19"/>
        <v>5.295432895559679</v>
      </c>
      <c r="J209">
        <f>VLOOKUP($A209,'National Results (gha) '!$A$15:$P$181,12,FALSE)*$D209</f>
        <v>0.5329214892588707</v>
      </c>
      <c r="K209">
        <f t="shared" si="20"/>
        <v>0.5329214892588707</v>
      </c>
      <c r="O209">
        <f>VLOOKUP($A209,'National Results (gha) '!$A$15:$P$181,13,FALSE)*$D209</f>
        <v>0.0113155998924279</v>
      </c>
      <c r="P209">
        <f t="shared" si="21"/>
        <v>0.0113155998924279</v>
      </c>
      <c r="T209">
        <f>VLOOKUP($A209,'National Results (gha) '!$A$15:$P$181,14,FALSE)*$D209</f>
        <v>0.5805466795645581</v>
      </c>
      <c r="U209">
        <f t="shared" si="22"/>
        <v>0.5805466795645581</v>
      </c>
      <c r="Y209">
        <f>VLOOKUP($A209,'National Results (gha) '!$A$15:$P$181,15,FALSE)*$D209</f>
        <v>3.9229876471630707</v>
      </c>
      <c r="Z209">
        <f t="shared" si="23"/>
        <v>3.9229876471630707</v>
      </c>
    </row>
    <row r="210" spans="1:26" ht="12.75">
      <c r="A210" t="s">
        <v>183</v>
      </c>
      <c r="B210" t="s">
        <v>186</v>
      </c>
      <c r="C210">
        <f>VLOOKUP(A210,'National Results (gha) '!$A$15:$B$181,2,FALSE)</f>
        <v>30.638</v>
      </c>
      <c r="D210">
        <f t="shared" si="18"/>
        <v>30.638</v>
      </c>
      <c r="E210">
        <f>VLOOKUP($A210,'National Results (gha) '!$A$15:$P$181,11,FALSE)*$D210</f>
        <v>25.962311000550965</v>
      </c>
      <c r="F210">
        <f t="shared" si="19"/>
        <v>25.962311000550965</v>
      </c>
      <c r="J210">
        <f>VLOOKUP($A210,'National Results (gha) '!$A$15:$P$181,12,FALSE)*$D210</f>
        <v>16.6976161090279</v>
      </c>
      <c r="K210">
        <f t="shared" si="20"/>
        <v>16.6976161090279</v>
      </c>
      <c r="O210">
        <f>VLOOKUP($A210,'National Results (gha) '!$A$15:$P$181,13,FALSE)*$D210</f>
        <v>5.3293581667788965</v>
      </c>
      <c r="P210">
        <f t="shared" si="21"/>
        <v>5.3293581667788965</v>
      </c>
      <c r="T210">
        <f>VLOOKUP($A210,'National Results (gha) '!$A$15:$P$181,14,FALSE)*$D210</f>
        <v>0.5777621873974264</v>
      </c>
      <c r="U210">
        <f t="shared" si="22"/>
        <v>0.5777621873974264</v>
      </c>
      <c r="Y210">
        <f>VLOOKUP($A210,'National Results (gha) '!$A$15:$P$181,15,FALSE)*$D210</f>
        <v>1.6145385825057608</v>
      </c>
      <c r="Z210">
        <f t="shared" si="23"/>
        <v>1.6145385825057608</v>
      </c>
    </row>
    <row r="211" spans="1:26" ht="12.75">
      <c r="A211" t="s">
        <v>255</v>
      </c>
      <c r="C211" t="e">
        <f>VLOOKUP(A211,'National Results (gha) '!$A$15:$B$181,2,FALSE)</f>
        <v>#N/A</v>
      </c>
      <c r="D211">
        <f t="shared" si="18"/>
        <v>0</v>
      </c>
      <c r="E211" t="e">
        <f>VLOOKUP($A211,'National Results (gha) '!$A$15:$P$181,11,FALSE)*$D211</f>
        <v>#N/A</v>
      </c>
      <c r="F211">
        <f t="shared" si="19"/>
        <v>0</v>
      </c>
      <c r="J211" t="e">
        <f>VLOOKUP($A211,'National Results (gha) '!$A$15:$P$181,12,FALSE)*$D211</f>
        <v>#N/A</v>
      </c>
      <c r="K211">
        <f t="shared" si="20"/>
        <v>0</v>
      </c>
      <c r="O211" t="e">
        <f>VLOOKUP($A211,'National Results (gha) '!$A$15:$P$181,13,FALSE)*$D211</f>
        <v>#N/A</v>
      </c>
      <c r="P211">
        <f t="shared" si="21"/>
        <v>0</v>
      </c>
      <c r="T211" t="e">
        <f>VLOOKUP($A211,'National Results (gha) '!$A$15:$P$181,14,FALSE)*$D211</f>
        <v>#N/A</v>
      </c>
      <c r="U211">
        <f t="shared" si="22"/>
        <v>0</v>
      </c>
      <c r="Y211" t="e">
        <f>VLOOKUP($A211,'National Results (gha) '!$A$15:$P$181,15,FALSE)*$D211</f>
        <v>#N/A</v>
      </c>
      <c r="Z211">
        <f t="shared" si="23"/>
        <v>0</v>
      </c>
    </row>
    <row r="212" spans="1:26" ht="12.75">
      <c r="A212" t="s">
        <v>257</v>
      </c>
      <c r="C212" t="e">
        <f>VLOOKUP(A212,'National Results (gha) '!$A$15:$B$181,2,FALSE)</f>
        <v>#N/A</v>
      </c>
      <c r="D212">
        <f t="shared" si="18"/>
        <v>0</v>
      </c>
      <c r="E212" t="e">
        <f>VLOOKUP($A212,'National Results (gha) '!$A$15:$P$181,11,FALSE)*$D212</f>
        <v>#N/A</v>
      </c>
      <c r="F212">
        <f t="shared" si="19"/>
        <v>0</v>
      </c>
      <c r="J212" t="e">
        <f>VLOOKUP($A212,'National Results (gha) '!$A$15:$P$181,12,FALSE)*$D212</f>
        <v>#N/A</v>
      </c>
      <c r="K212">
        <f t="shared" si="20"/>
        <v>0</v>
      </c>
      <c r="O212" t="e">
        <f>VLOOKUP($A212,'National Results (gha) '!$A$15:$P$181,13,FALSE)*$D212</f>
        <v>#N/A</v>
      </c>
      <c r="P212">
        <f t="shared" si="21"/>
        <v>0</v>
      </c>
      <c r="T212" t="e">
        <f>VLOOKUP($A212,'National Results (gha) '!$A$15:$P$181,14,FALSE)*$D212</f>
        <v>#N/A</v>
      </c>
      <c r="U212">
        <f t="shared" si="22"/>
        <v>0</v>
      </c>
      <c r="Y212" t="e">
        <f>VLOOKUP($A212,'National Results (gha) '!$A$15:$P$181,15,FALSE)*$D212</f>
        <v>#N/A</v>
      </c>
      <c r="Z212">
        <f t="shared" si="23"/>
        <v>0</v>
      </c>
    </row>
    <row r="213" spans="1:26" ht="12.75">
      <c r="A213" t="s">
        <v>114</v>
      </c>
      <c r="B213" t="s">
        <v>185</v>
      </c>
      <c r="C213">
        <f>VLOOKUP(A213,'National Results (gha) '!$A$15:$B$181,2,FALSE)</f>
        <v>61.129</v>
      </c>
      <c r="D213">
        <f t="shared" si="18"/>
        <v>61.129</v>
      </c>
      <c r="E213">
        <f>VLOOKUP($A213,'National Results (gha) '!$A$15:$P$181,11,FALSE)*$D213</f>
        <v>81.90165759275203</v>
      </c>
      <c r="F213">
        <f t="shared" si="19"/>
        <v>81.90165759275203</v>
      </c>
      <c r="J213">
        <f>VLOOKUP($A213,'National Results (gha) '!$A$15:$P$181,12,FALSE)*$D213</f>
        <v>29.946244234852983</v>
      </c>
      <c r="K213">
        <f t="shared" si="20"/>
        <v>29.946244234852983</v>
      </c>
      <c r="O213">
        <f>VLOOKUP($A213,'National Results (gha) '!$A$15:$P$181,13,FALSE)*$D213</f>
        <v>5.930289979715301</v>
      </c>
      <c r="P213">
        <f t="shared" si="21"/>
        <v>5.930289979715301</v>
      </c>
      <c r="T213">
        <f>VLOOKUP($A213,'National Results (gha) '!$A$15:$P$181,14,FALSE)*$D213</f>
        <v>6.58551971377352</v>
      </c>
      <c r="U213">
        <f t="shared" si="22"/>
        <v>6.58551971377352</v>
      </c>
      <c r="Y213">
        <f>VLOOKUP($A213,'National Results (gha) '!$A$15:$P$181,15,FALSE)*$D213</f>
        <v>30.525902848976703</v>
      </c>
      <c r="Z213">
        <f t="shared" si="23"/>
        <v>30.525902848976703</v>
      </c>
    </row>
    <row r="214" spans="1:26" ht="12.75">
      <c r="A214" t="s">
        <v>120</v>
      </c>
      <c r="B214" t="s">
        <v>187</v>
      </c>
      <c r="C214">
        <f>VLOOKUP(A214,'National Results (gha) '!$A$15:$B$181,2,FALSE)</f>
        <v>46.289</v>
      </c>
      <c r="D214">
        <f t="shared" si="18"/>
        <v>46.289</v>
      </c>
      <c r="E214">
        <f>VLOOKUP($A214,'National Results (gha) '!$A$15:$P$181,11,FALSE)*$D214</f>
        <v>84.3302148085919</v>
      </c>
      <c r="F214">
        <f t="shared" si="19"/>
        <v>84.3302148085919</v>
      </c>
      <c r="J214">
        <f>VLOOKUP($A214,'National Results (gha) '!$A$15:$P$181,12,FALSE)*$D214</f>
        <v>50.94299688900499</v>
      </c>
      <c r="K214">
        <f t="shared" si="20"/>
        <v>50.94299688900499</v>
      </c>
      <c r="O214">
        <f>VLOOKUP($A214,'National Results (gha) '!$A$15:$P$181,13,FALSE)*$D214</f>
        <v>5.7980428942577396</v>
      </c>
      <c r="P214">
        <f t="shared" si="21"/>
        <v>5.7980428942577396</v>
      </c>
      <c r="T214">
        <f>VLOOKUP($A214,'National Results (gha) '!$A$15:$P$181,14,FALSE)*$D214</f>
        <v>19.098661057529416</v>
      </c>
      <c r="U214">
        <f t="shared" si="22"/>
        <v>19.098661057529416</v>
      </c>
      <c r="Y214">
        <f>VLOOKUP($A214,'National Results (gha) '!$A$15:$P$181,15,FALSE)*$D214</f>
        <v>6.198841867629082</v>
      </c>
      <c r="Z214">
        <f t="shared" si="23"/>
        <v>6.198841867629082</v>
      </c>
    </row>
    <row r="215" spans="1:26" ht="12.75">
      <c r="A215" t="s">
        <v>95</v>
      </c>
      <c r="B215" t="s">
        <v>185</v>
      </c>
      <c r="C215">
        <f>VLOOKUP(A215,'National Results (gha) '!$A$15:$B$181,2,FALSE)</f>
        <v>308.674</v>
      </c>
      <c r="D215">
        <f t="shared" si="18"/>
        <v>308.674</v>
      </c>
      <c r="E215">
        <f>VLOOKUP($A215,'National Results (gha) '!$A$15:$P$181,11,FALSE)*$D215</f>
        <v>1193.936518459583</v>
      </c>
      <c r="F215">
        <f t="shared" si="19"/>
        <v>1193.936518459583</v>
      </c>
      <c r="J215">
        <f>VLOOKUP($A215,'National Results (gha) '!$A$15:$P$181,12,FALSE)*$D215</f>
        <v>486.21118395087024</v>
      </c>
      <c r="K215">
        <f t="shared" si="20"/>
        <v>486.21118395087024</v>
      </c>
      <c r="O215">
        <f>VLOOKUP($A215,'National Results (gha) '!$A$15:$P$181,13,FALSE)*$D215</f>
        <v>79.11570642165438</v>
      </c>
      <c r="P215">
        <f t="shared" si="21"/>
        <v>79.11570642165438</v>
      </c>
      <c r="T215">
        <f>VLOOKUP($A215,'National Results (gha) '!$A$15:$P$181,14,FALSE)*$D215</f>
        <v>478.37440412151375</v>
      </c>
      <c r="U215">
        <f t="shared" si="22"/>
        <v>478.37440412151375</v>
      </c>
      <c r="Y215">
        <f>VLOOKUP($A215,'National Results (gha) '!$A$15:$P$181,15,FALSE)*$D215</f>
        <v>127.14268801013</v>
      </c>
      <c r="Z215">
        <f t="shared" si="23"/>
        <v>127.14268801013</v>
      </c>
    </row>
    <row r="216" spans="1:26" ht="12.75">
      <c r="A216" t="s">
        <v>25</v>
      </c>
      <c r="B216" t="s">
        <v>186</v>
      </c>
      <c r="C216">
        <f>VLOOKUP(A216,'National Results (gha) '!$A$15:$B$181,2,FALSE)</f>
        <v>14.721</v>
      </c>
      <c r="D216">
        <f t="shared" si="18"/>
        <v>14.721</v>
      </c>
      <c r="E216">
        <f>VLOOKUP($A216,'National Results (gha) '!$A$15:$P$181,11,FALSE)*$D216</f>
        <v>19.161737461403636</v>
      </c>
      <c r="F216">
        <f t="shared" si="19"/>
        <v>19.161737461403636</v>
      </c>
      <c r="J216">
        <f>VLOOKUP($A216,'National Results (gha) '!$A$15:$P$181,12,FALSE)*$D216</f>
        <v>10.158677347902707</v>
      </c>
      <c r="K216">
        <f t="shared" si="20"/>
        <v>10.158677347902707</v>
      </c>
      <c r="O216">
        <f>VLOOKUP($A216,'National Results (gha) '!$A$15:$P$181,13,FALSE)*$D216</f>
        <v>2.8404010746369743</v>
      </c>
      <c r="P216">
        <f t="shared" si="21"/>
        <v>2.8404010746369743</v>
      </c>
      <c r="T216">
        <f>VLOOKUP($A216,'National Results (gha) '!$A$15:$P$181,14,FALSE)*$D216</f>
        <v>5.008393394193053</v>
      </c>
      <c r="U216">
        <f t="shared" si="22"/>
        <v>5.008393394193053</v>
      </c>
      <c r="Y216">
        <f>VLOOKUP($A216,'National Results (gha) '!$A$15:$P$181,15,FALSE)*$D216</f>
        <v>0.01469766574880071</v>
      </c>
      <c r="Z216">
        <f t="shared" si="23"/>
        <v>0.01469766574880071</v>
      </c>
    </row>
    <row r="217" spans="1:26" ht="12.75">
      <c r="A217" t="s">
        <v>184</v>
      </c>
      <c r="B217" t="s">
        <v>188</v>
      </c>
      <c r="C217">
        <f>VLOOKUP(A217,'National Results (gha) '!$A$15:$B$181,2,FALSE)</f>
        <v>3.339</v>
      </c>
      <c r="D217">
        <f t="shared" si="18"/>
        <v>3.339</v>
      </c>
      <c r="E217">
        <f>VLOOKUP($A217,'National Results (gha) '!$A$15:$P$181,11,FALSE)*$D217</f>
        <v>33.08747113656638</v>
      </c>
      <c r="F217">
        <f t="shared" si="19"/>
        <v>33.08747113656638</v>
      </c>
      <c r="J217">
        <f>VLOOKUP($A217,'National Results (gha) '!$A$15:$P$181,12,FALSE)*$D217</f>
        <v>3.9319024156133473</v>
      </c>
      <c r="K217">
        <f t="shared" si="20"/>
        <v>3.9319024156133473</v>
      </c>
      <c r="O217">
        <f>VLOOKUP($A217,'National Results (gha) '!$A$15:$P$181,13,FALSE)*$D217</f>
        <v>17.714293379139495</v>
      </c>
      <c r="P217">
        <f t="shared" si="21"/>
        <v>17.714293379139495</v>
      </c>
      <c r="T217">
        <f>VLOOKUP($A217,'National Results (gha) '!$A$15:$P$181,14,FALSE)*$D217</f>
        <v>3.5226280301696486</v>
      </c>
      <c r="U217">
        <f t="shared" si="22"/>
        <v>3.5226280301696486</v>
      </c>
      <c r="Y217">
        <f>VLOOKUP($A217,'National Results (gha) '!$A$15:$P$181,15,FALSE)*$D217</f>
        <v>7.5098772976765025</v>
      </c>
      <c r="Z217">
        <f t="shared" si="23"/>
        <v>7.5098772976765025</v>
      </c>
    </row>
    <row r="218" spans="1:26" ht="12.75">
      <c r="A218" t="s">
        <v>65</v>
      </c>
      <c r="B218" t="s">
        <v>186</v>
      </c>
      <c r="C218">
        <f>VLOOKUP(A218,'National Results (gha) '!$A$15:$B$181,2,FALSE)</f>
        <v>26.9</v>
      </c>
      <c r="D218">
        <f t="shared" si="18"/>
        <v>26.9</v>
      </c>
      <c r="E218">
        <f>VLOOKUP($A218,'National Results (gha) '!$A$15:$P$181,11,FALSE)*$D218</f>
        <v>24.6868903800068</v>
      </c>
      <c r="F218">
        <f t="shared" si="19"/>
        <v>24.6868903800068</v>
      </c>
      <c r="J218">
        <f>VLOOKUP($A218,'National Results (gha) '!$A$15:$P$181,12,FALSE)*$D218</f>
        <v>14.522452362983588</v>
      </c>
      <c r="K218">
        <f t="shared" si="20"/>
        <v>14.522452362983588</v>
      </c>
      <c r="O218">
        <f>VLOOKUP($A218,'National Results (gha) '!$A$15:$P$181,13,FALSE)*$D218</f>
        <v>5.648153861059735</v>
      </c>
      <c r="P218">
        <f t="shared" si="21"/>
        <v>5.648153861059735</v>
      </c>
      <c r="T218">
        <f>VLOOKUP($A218,'National Results (gha) '!$A$15:$P$181,14,FALSE)*$D218</f>
        <v>1.68592312271761</v>
      </c>
      <c r="U218">
        <f t="shared" si="22"/>
        <v>1.68592312271761</v>
      </c>
      <c r="Y218">
        <f>VLOOKUP($A218,'National Results (gha) '!$A$15:$P$181,15,FALSE)*$D218</f>
        <v>0.8083716161840395</v>
      </c>
      <c r="Z218">
        <f t="shared" si="23"/>
        <v>0.8083716161840395</v>
      </c>
    </row>
    <row r="219" spans="1:26" ht="12.75">
      <c r="A219" t="s">
        <v>151</v>
      </c>
      <c r="B219" t="s">
        <v>188</v>
      </c>
      <c r="C219">
        <f>VLOOKUP(A219,'National Results (gha) '!$A$15:$B$181,2,FALSE)</f>
        <v>27.656</v>
      </c>
      <c r="D219">
        <f t="shared" si="18"/>
        <v>27.656</v>
      </c>
      <c r="E219">
        <f>VLOOKUP($A219,'National Results (gha) '!$A$15:$P$181,11,FALSE)*$D219</f>
        <v>77.83678946047412</v>
      </c>
      <c r="F219">
        <f t="shared" si="19"/>
        <v>77.83678946047412</v>
      </c>
      <c r="J219">
        <f>VLOOKUP($A219,'National Results (gha) '!$A$15:$P$181,12,FALSE)*$D219</f>
        <v>5.643568913167139</v>
      </c>
      <c r="K219">
        <f t="shared" si="20"/>
        <v>5.643568913167139</v>
      </c>
      <c r="O219">
        <f>VLOOKUP($A219,'National Results (gha) '!$A$15:$P$181,13,FALSE)*$D219</f>
        <v>17.162611508974198</v>
      </c>
      <c r="P219">
        <f t="shared" si="21"/>
        <v>17.162611508974198</v>
      </c>
      <c r="T219">
        <f>VLOOKUP($A219,'National Results (gha) '!$A$15:$P$181,14,FALSE)*$D219</f>
        <v>52.566211135958</v>
      </c>
      <c r="U219">
        <f t="shared" si="22"/>
        <v>52.566211135958</v>
      </c>
      <c r="Y219">
        <f>VLOOKUP($A219,'National Results (gha) '!$A$15:$P$181,15,FALSE)*$D219</f>
        <v>1.1023249311600498</v>
      </c>
      <c r="Z219">
        <f t="shared" si="23"/>
        <v>1.1023249311600498</v>
      </c>
    </row>
    <row r="220" spans="1:26" ht="12.75">
      <c r="A220" t="s">
        <v>77</v>
      </c>
      <c r="B220" t="s">
        <v>186</v>
      </c>
      <c r="C220">
        <f>VLOOKUP(A220,'National Results (gha) '!$A$15:$B$181,2,FALSE)</f>
        <v>86.108</v>
      </c>
      <c r="D220">
        <f t="shared" si="18"/>
        <v>86.108</v>
      </c>
      <c r="E220">
        <f>VLOOKUP($A220,'National Results (gha) '!$A$15:$P$181,11,FALSE)*$D220</f>
        <v>74.0763432456766</v>
      </c>
      <c r="F220">
        <f t="shared" si="19"/>
        <v>74.0763432456766</v>
      </c>
      <c r="J220">
        <f>VLOOKUP($A220,'National Results (gha) '!$A$15:$P$181,12,FALSE)*$D220</f>
        <v>48.81114608715305</v>
      </c>
      <c r="K220">
        <f t="shared" si="20"/>
        <v>48.81114608715305</v>
      </c>
      <c r="O220">
        <f>VLOOKUP($A220,'National Results (gha) '!$A$15:$P$181,13,FALSE)*$D220</f>
        <v>0.8050622669695986</v>
      </c>
      <c r="P220">
        <f t="shared" si="21"/>
        <v>0.8050622669695986</v>
      </c>
      <c r="T220">
        <f>VLOOKUP($A220,'National Results (gha) '!$A$15:$P$181,14,FALSE)*$D220</f>
        <v>14.209704706781732</v>
      </c>
      <c r="U220">
        <f t="shared" si="22"/>
        <v>14.209704706781732</v>
      </c>
      <c r="Y220">
        <f>VLOOKUP($A220,'National Results (gha) '!$A$15:$P$181,15,FALSE)*$D220</f>
        <v>0.7767716348241182</v>
      </c>
      <c r="Z220">
        <f t="shared" si="23"/>
        <v>0.7767716348241182</v>
      </c>
    </row>
    <row r="221" spans="1:26" ht="12.75">
      <c r="A221" t="s">
        <v>279</v>
      </c>
      <c r="B221" t="s">
        <v>186</v>
      </c>
      <c r="C221">
        <f>VLOOKUP(A221,'National Results (gha) '!$A$15:$B$181,2,FALSE)</f>
        <v>78.646</v>
      </c>
      <c r="D221">
        <f t="shared" si="18"/>
        <v>78.646</v>
      </c>
      <c r="E221">
        <f>VLOOKUP($A221,'National Results (gha) '!$A$15:$P$181,11,FALSE)*$D221</f>
        <v>52.05786199609601</v>
      </c>
      <c r="F221">
        <f t="shared" si="19"/>
        <v>52.05786199609601</v>
      </c>
      <c r="J221">
        <f>VLOOKUP($A221,'National Results (gha) '!$A$15:$P$181,12,FALSE)*$D221</f>
        <v>29.08812359489507</v>
      </c>
      <c r="K221">
        <f t="shared" si="20"/>
        <v>29.08812359489507</v>
      </c>
      <c r="O221">
        <f>VLOOKUP($A221,'National Results (gha) '!$A$15:$P$181,13,FALSE)*$D221</f>
        <v>10.239690394459313</v>
      </c>
      <c r="P221">
        <f t="shared" si="21"/>
        <v>10.239690394459313</v>
      </c>
      <c r="T221">
        <f>VLOOKUP($A221,'National Results (gha) '!$A$15:$P$181,14,FALSE)*$D221</f>
        <v>4.318929106507228</v>
      </c>
      <c r="U221">
        <f t="shared" si="22"/>
        <v>4.318929106507228</v>
      </c>
      <c r="Y221">
        <f>VLOOKUP($A221,'National Results (gha) '!$A$15:$P$181,15,FALSE)*$D221</f>
        <v>3.8324163439997934</v>
      </c>
      <c r="Z221">
        <f t="shared" si="23"/>
        <v>3.8324163439997934</v>
      </c>
    </row>
    <row r="222" spans="1:26" ht="12.75">
      <c r="A222" t="s">
        <v>199</v>
      </c>
      <c r="C222" t="e">
        <f>VLOOKUP(A222,'National Results (gha) '!$A$15:$B$181,2,FALSE)</f>
        <v>#N/A</v>
      </c>
      <c r="D222">
        <f t="shared" si="18"/>
        <v>0</v>
      </c>
      <c r="E222" t="e">
        <f>VLOOKUP($A222,'National Results (gha) '!$A$15:$P$181,11,FALSE)*$D222</f>
        <v>#N/A</v>
      </c>
      <c r="F222">
        <f t="shared" si="19"/>
        <v>0</v>
      </c>
      <c r="J222" t="e">
        <f>VLOOKUP($A222,'National Results (gha) '!$A$15:$P$181,12,FALSE)*$D222</f>
        <v>#N/A</v>
      </c>
      <c r="K222">
        <f t="shared" si="20"/>
        <v>0</v>
      </c>
      <c r="O222" t="e">
        <f>VLOOKUP($A222,'National Results (gha) '!$A$15:$P$181,13,FALSE)*$D222</f>
        <v>#N/A</v>
      </c>
      <c r="P222">
        <f t="shared" si="21"/>
        <v>0</v>
      </c>
      <c r="T222" t="e">
        <f>VLOOKUP($A222,'National Results (gha) '!$A$15:$P$181,14,FALSE)*$D222</f>
        <v>#N/A</v>
      </c>
      <c r="U222">
        <f t="shared" si="22"/>
        <v>0</v>
      </c>
      <c r="Y222" t="e">
        <f>VLOOKUP($A222,'National Results (gha) '!$A$15:$P$181,15,FALSE)*$D222</f>
        <v>#N/A</v>
      </c>
      <c r="Z222">
        <f t="shared" si="23"/>
        <v>0</v>
      </c>
    </row>
    <row r="223" spans="1:26" ht="12.75">
      <c r="A223" t="s">
        <v>256</v>
      </c>
      <c r="B223" t="s">
        <v>185</v>
      </c>
      <c r="C223" t="e">
        <f>VLOOKUP(A223,'National Results (gha) '!$A$15:$B$181,2,FALSE)</f>
        <v>#N/A</v>
      </c>
      <c r="D223">
        <f t="shared" si="18"/>
        <v>0</v>
      </c>
      <c r="E223" t="e">
        <f>VLOOKUP($A223,'National Results (gha) '!$A$15:$P$181,11,FALSE)*$D223</f>
        <v>#N/A</v>
      </c>
      <c r="F223">
        <f t="shared" si="19"/>
        <v>0</v>
      </c>
      <c r="J223" t="e">
        <f>VLOOKUP($A223,'National Results (gha) '!$A$15:$P$181,12,FALSE)*$D223</f>
        <v>#N/A</v>
      </c>
      <c r="K223">
        <f t="shared" si="20"/>
        <v>0</v>
      </c>
      <c r="O223" t="e">
        <f>VLOOKUP($A223,'National Results (gha) '!$A$15:$P$181,13,FALSE)*$D223</f>
        <v>#N/A</v>
      </c>
      <c r="P223">
        <f t="shared" si="21"/>
        <v>0</v>
      </c>
      <c r="T223" t="e">
        <f>VLOOKUP($A223,'National Results (gha) '!$A$15:$P$181,14,FALSE)*$D223</f>
        <v>#N/A</v>
      </c>
      <c r="U223">
        <f t="shared" si="22"/>
        <v>0</v>
      </c>
      <c r="Y223" t="e">
        <f>VLOOKUP($A223,'National Results (gha) '!$A$15:$P$181,15,FALSE)*$D223</f>
        <v>#N/A</v>
      </c>
      <c r="Z223">
        <f t="shared" si="23"/>
        <v>0</v>
      </c>
    </row>
    <row r="224" spans="1:26" ht="12.75">
      <c r="A224" t="s">
        <v>259</v>
      </c>
      <c r="C224" t="e">
        <f>VLOOKUP(A224,'National Results (gha) '!$A$15:$B$181,2,FALSE)</f>
        <v>#N/A</v>
      </c>
      <c r="D224">
        <f t="shared" si="18"/>
        <v>0</v>
      </c>
      <c r="E224" t="e">
        <f>VLOOKUP($A224,'National Results (gha) '!$A$15:$P$181,11,FALSE)*$D224</f>
        <v>#N/A</v>
      </c>
      <c r="F224">
        <f t="shared" si="19"/>
        <v>0</v>
      </c>
      <c r="J224" t="e">
        <f>VLOOKUP($A224,'National Results (gha) '!$A$15:$P$181,12,FALSE)*$D224</f>
        <v>#N/A</v>
      </c>
      <c r="K224">
        <f t="shared" si="20"/>
        <v>0</v>
      </c>
      <c r="O224" t="e">
        <f>VLOOKUP($A224,'National Results (gha) '!$A$15:$P$181,13,FALSE)*$D224</f>
        <v>#N/A</v>
      </c>
      <c r="P224">
        <f t="shared" si="21"/>
        <v>0</v>
      </c>
      <c r="T224" t="e">
        <f>VLOOKUP($A224,'National Results (gha) '!$A$15:$P$181,14,FALSE)*$D224</f>
        <v>#N/A</v>
      </c>
      <c r="U224">
        <f t="shared" si="22"/>
        <v>0</v>
      </c>
      <c r="Y224" t="e">
        <f>VLOOKUP($A224,'National Results (gha) '!$A$15:$P$181,15,FALSE)*$D224</f>
        <v>#N/A</v>
      </c>
      <c r="Z224">
        <f t="shared" si="23"/>
        <v>0</v>
      </c>
    </row>
    <row r="225" spans="1:26" ht="12.75">
      <c r="A225" t="s">
        <v>260</v>
      </c>
      <c r="C225" t="e">
        <f>VLOOKUP(A225,'National Results (gha) '!$A$15:$B$181,2,FALSE)</f>
        <v>#N/A</v>
      </c>
      <c r="D225">
        <f t="shared" si="18"/>
        <v>0</v>
      </c>
      <c r="E225" t="e">
        <f>VLOOKUP($A225,'National Results (gha) '!$A$15:$P$181,11,FALSE)*$D225</f>
        <v>#N/A</v>
      </c>
      <c r="F225">
        <f t="shared" si="19"/>
        <v>0</v>
      </c>
      <c r="J225" t="e">
        <f>VLOOKUP($A225,'National Results (gha) '!$A$15:$P$181,12,FALSE)*$D225</f>
        <v>#N/A</v>
      </c>
      <c r="K225">
        <f t="shared" si="20"/>
        <v>0</v>
      </c>
      <c r="O225" t="e">
        <f>VLOOKUP($A225,'National Results (gha) '!$A$15:$P$181,13,FALSE)*$D225</f>
        <v>#N/A</v>
      </c>
      <c r="P225">
        <f t="shared" si="21"/>
        <v>0</v>
      </c>
      <c r="T225" t="e">
        <f>VLOOKUP($A225,'National Results (gha) '!$A$15:$P$181,14,FALSE)*$D225</f>
        <v>#N/A</v>
      </c>
      <c r="U225">
        <f t="shared" si="22"/>
        <v>0</v>
      </c>
      <c r="Y225" t="e">
        <f>VLOOKUP($A225,'National Results (gha) '!$A$15:$P$181,15,FALSE)*$D225</f>
        <v>#N/A</v>
      </c>
      <c r="Z225">
        <f t="shared" si="23"/>
        <v>0</v>
      </c>
    </row>
    <row r="226" spans="1:26" ht="12.75">
      <c r="A226" t="s">
        <v>247</v>
      </c>
      <c r="B226" t="s">
        <v>187</v>
      </c>
      <c r="C226" t="e">
        <f>VLOOKUP(A226,'National Results (gha) '!$A$15:$B$181,2,FALSE)</f>
        <v>#N/A</v>
      </c>
      <c r="D226">
        <f t="shared" si="18"/>
        <v>0</v>
      </c>
      <c r="E226" t="e">
        <f>VLOOKUP($A226,'National Results (gha) '!$A$15:$P$181,11,FALSE)*$D226</f>
        <v>#N/A</v>
      </c>
      <c r="F226">
        <f t="shared" si="19"/>
        <v>0</v>
      </c>
      <c r="J226" t="e">
        <f>VLOOKUP($A226,'National Results (gha) '!$A$15:$P$181,12,FALSE)*$D226</f>
        <v>#N/A</v>
      </c>
      <c r="K226">
        <f t="shared" si="20"/>
        <v>0</v>
      </c>
      <c r="O226" t="e">
        <f>VLOOKUP($A226,'National Results (gha) '!$A$15:$P$181,13,FALSE)*$D226</f>
        <v>#N/A</v>
      </c>
      <c r="P226">
        <f t="shared" si="21"/>
        <v>0</v>
      </c>
      <c r="T226" t="e">
        <f>VLOOKUP($A226,'National Results (gha) '!$A$15:$P$181,14,FALSE)*$D226</f>
        <v>#N/A</v>
      </c>
      <c r="U226">
        <f t="shared" si="22"/>
        <v>0</v>
      </c>
      <c r="Y226" t="e">
        <f>VLOOKUP($A226,'National Results (gha) '!$A$15:$P$181,15,FALSE)*$D226</f>
        <v>#N/A</v>
      </c>
      <c r="Z226">
        <f t="shared" si="23"/>
        <v>0</v>
      </c>
    </row>
    <row r="227" spans="1:26" ht="12.75">
      <c r="A227" t="s">
        <v>262</v>
      </c>
      <c r="C227" t="e">
        <f>VLOOKUP(A227,'National Results (gha) '!$A$15:$B$181,2,FALSE)</f>
        <v>#N/A</v>
      </c>
      <c r="D227">
        <f t="shared" si="18"/>
        <v>0</v>
      </c>
      <c r="E227" t="e">
        <f>VLOOKUP($A227,'National Results (gha) '!$A$15:$P$181,11,FALSE)*$D227</f>
        <v>#N/A</v>
      </c>
      <c r="F227">
        <f t="shared" si="19"/>
        <v>0</v>
      </c>
      <c r="J227" t="e">
        <f>VLOOKUP($A227,'National Results (gha) '!$A$15:$P$181,12,FALSE)*$D227</f>
        <v>#N/A</v>
      </c>
      <c r="K227">
        <f t="shared" si="20"/>
        <v>0</v>
      </c>
      <c r="O227" t="e">
        <f>VLOOKUP($A227,'National Results (gha) '!$A$15:$P$181,13,FALSE)*$D227</f>
        <v>#N/A</v>
      </c>
      <c r="P227">
        <f t="shared" si="21"/>
        <v>0</v>
      </c>
      <c r="T227" t="e">
        <f>VLOOKUP($A227,'National Results (gha) '!$A$15:$P$181,14,FALSE)*$D227</f>
        <v>#N/A</v>
      </c>
      <c r="U227">
        <f t="shared" si="22"/>
        <v>0</v>
      </c>
      <c r="Y227" t="e">
        <f>VLOOKUP($A227,'National Results (gha) '!$A$15:$P$181,15,FALSE)*$D227</f>
        <v>#N/A</v>
      </c>
      <c r="Z227">
        <f t="shared" si="23"/>
        <v>0</v>
      </c>
    </row>
    <row r="228" spans="1:26" ht="12.75">
      <c r="A228" t="s">
        <v>66</v>
      </c>
      <c r="B228" t="s">
        <v>186</v>
      </c>
      <c r="C228">
        <f>VLOOKUP(A228,'National Results (gha) '!$A$15:$B$181,2,FALSE)</f>
        <v>22.269</v>
      </c>
      <c r="D228">
        <f t="shared" si="18"/>
        <v>22.269</v>
      </c>
      <c r="E228">
        <f>VLOOKUP($A228,'National Results (gha) '!$A$15:$P$181,11,FALSE)*$D228</f>
        <v>13.736662389870991</v>
      </c>
      <c r="F228">
        <f t="shared" si="19"/>
        <v>13.736662389870991</v>
      </c>
      <c r="J228">
        <f>VLOOKUP($A228,'National Results (gha) '!$A$15:$P$181,12,FALSE)*$D228</f>
        <v>3.07925706008206</v>
      </c>
      <c r="K228">
        <f t="shared" si="20"/>
        <v>3.07925706008206</v>
      </c>
      <c r="O228">
        <f>VLOOKUP($A228,'National Results (gha) '!$A$15:$P$181,13,FALSE)*$D228</f>
        <v>2.922021795172514</v>
      </c>
      <c r="P228">
        <f t="shared" si="21"/>
        <v>2.922021795172514</v>
      </c>
      <c r="T228">
        <f>VLOOKUP($A228,'National Results (gha) '!$A$15:$P$181,14,FALSE)*$D228</f>
        <v>1.0182751663927903</v>
      </c>
      <c r="U228">
        <f t="shared" si="22"/>
        <v>1.0182751663927903</v>
      </c>
      <c r="Y228">
        <f>VLOOKUP($A228,'National Results (gha) '!$A$15:$P$181,15,FALSE)*$D228</f>
        <v>5.549700431605314</v>
      </c>
      <c r="Z228">
        <f t="shared" si="23"/>
        <v>5.549700431605314</v>
      </c>
    </row>
    <row r="229" spans="1:26" ht="12.75">
      <c r="A229" t="s">
        <v>138</v>
      </c>
      <c r="B229" t="s">
        <v>186</v>
      </c>
      <c r="C229">
        <f>VLOOKUP(A229,'National Results (gha) '!$A$15:$B$181,2,FALSE)</f>
        <v>62.523</v>
      </c>
      <c r="D229">
        <f t="shared" si="18"/>
        <v>62.523</v>
      </c>
      <c r="E229">
        <f>VLOOKUP($A229,'National Results (gha) '!$A$15:$P$181,11,FALSE)*$D229</f>
        <v>172.70070380250715</v>
      </c>
      <c r="F229">
        <f t="shared" si="19"/>
        <v>172.70070380250715</v>
      </c>
      <c r="J229">
        <f>VLOOKUP($A229,'National Results (gha) '!$A$15:$P$181,12,FALSE)*$D229</f>
        <v>8.456971891370495</v>
      </c>
      <c r="K229">
        <f t="shared" si="20"/>
        <v>8.456971891370495</v>
      </c>
      <c r="O229">
        <f>VLOOKUP($A229,'National Results (gha) '!$A$15:$P$181,13,FALSE)*$D229</f>
        <v>17.563295046148717</v>
      </c>
      <c r="P229">
        <f t="shared" si="21"/>
        <v>17.563295046148717</v>
      </c>
      <c r="T229">
        <f>VLOOKUP($A229,'National Results (gha) '!$A$15:$P$181,14,FALSE)*$D229</f>
        <v>140.86920484347087</v>
      </c>
      <c r="U229">
        <f t="shared" si="22"/>
        <v>140.86920484347087</v>
      </c>
      <c r="Y229">
        <f>VLOOKUP($A229,'National Results (gha) '!$A$15:$P$181,15,FALSE)*$D229</f>
        <v>2.8590634297854622</v>
      </c>
      <c r="Z229">
        <f t="shared" si="23"/>
        <v>2.8590634297854622</v>
      </c>
    </row>
    <row r="230" spans="1:26" ht="12.75">
      <c r="A230" t="s">
        <v>49</v>
      </c>
      <c r="B230" t="s">
        <v>186</v>
      </c>
      <c r="C230">
        <f>VLOOKUP(A230,'National Results (gha) '!$A$15:$B$181,2,FALSE)</f>
        <v>12.314</v>
      </c>
      <c r="D230">
        <f t="shared" si="18"/>
        <v>12.314</v>
      </c>
      <c r="E230">
        <f>VLOOKUP($A230,'National Results (gha) '!$A$15:$P$181,11,FALSE)*$D230</f>
        <v>27.81433954097995</v>
      </c>
      <c r="F230">
        <f t="shared" si="19"/>
        <v>27.81433954097995</v>
      </c>
      <c r="J230">
        <f>VLOOKUP($A230,'National Results (gha) '!$A$15:$P$181,12,FALSE)*$D230</f>
        <v>2.1044883611878458</v>
      </c>
      <c r="K230">
        <f t="shared" si="20"/>
        <v>2.1044883611878458</v>
      </c>
      <c r="O230">
        <f>VLOOKUP($A230,'National Results (gha) '!$A$15:$P$181,13,FALSE)*$D230</f>
        <v>13.571522407375282</v>
      </c>
      <c r="P230">
        <f t="shared" si="21"/>
        <v>13.571522407375282</v>
      </c>
      <c r="T230">
        <f>VLOOKUP($A230,'National Results (gha) '!$A$15:$P$181,14,FALSE)*$D230</f>
        <v>11.587025686456201</v>
      </c>
      <c r="U230">
        <f t="shared" si="22"/>
        <v>11.587025686456201</v>
      </c>
      <c r="Y230">
        <f>VLOOKUP($A230,'National Results (gha) '!$A$15:$P$181,15,FALSE)*$D230</f>
        <v>0.33878119550985686</v>
      </c>
      <c r="Z230">
        <f t="shared" si="23"/>
        <v>0.33878119550985686</v>
      </c>
    </row>
    <row r="231" spans="1:26" ht="12.75">
      <c r="A231" t="s">
        <v>129</v>
      </c>
      <c r="B231" t="s">
        <v>185</v>
      </c>
      <c r="C231">
        <f>VLOOKUP(A231,'National Results (gha) '!$A$15:$B$181,2,FALSE)</f>
        <v>10.531</v>
      </c>
      <c r="D231">
        <f t="shared" si="18"/>
        <v>10.531</v>
      </c>
      <c r="E231">
        <f>VLOOKUP($A231,'National Results (gha) '!$A$15:$P$181,11,FALSE)*$D231</f>
        <v>14.140252860576357</v>
      </c>
      <c r="F231">
        <f t="shared" si="19"/>
        <v>14.140252860576357</v>
      </c>
      <c r="J231">
        <f>VLOOKUP($A231,'National Results (gha) '!$A$15:$P$181,12,FALSE)*$D231</f>
        <v>4.82754336464121</v>
      </c>
      <c r="K231">
        <f t="shared" si="20"/>
        <v>4.82754336464121</v>
      </c>
      <c r="O231">
        <f>VLOOKUP($A231,'National Results (gha) '!$A$15:$P$181,13,FALSE)*$D231</f>
        <v>1.1370412806708097</v>
      </c>
      <c r="P231">
        <f t="shared" si="21"/>
        <v>1.1370412806708097</v>
      </c>
      <c r="T231">
        <f>VLOOKUP($A231,'National Results (gha) '!$A$15:$P$181,14,FALSE)*$D231</f>
        <v>2.97813526207257</v>
      </c>
      <c r="U231">
        <f t="shared" si="22"/>
        <v>2.97813526207257</v>
      </c>
      <c r="Y231">
        <f>VLOOKUP($A231,'National Results (gha) '!$A$15:$P$181,15,FALSE)*$D231</f>
        <v>0.507951328278553</v>
      </c>
      <c r="Z231">
        <f t="shared" si="23"/>
        <v>0.507951328278553</v>
      </c>
    </row>
    <row r="232" spans="1:26" ht="12.75">
      <c r="A232" t="s">
        <v>228</v>
      </c>
      <c r="B232" t="s">
        <v>185</v>
      </c>
      <c r="C232" t="e">
        <f>VLOOKUP(A232,'National Results (gha) '!$A$15:$B$181,2,FALSE)</f>
        <v>#N/A</v>
      </c>
      <c r="D232">
        <f t="shared" si="18"/>
        <v>0</v>
      </c>
      <c r="E232" t="e">
        <f>VLOOKUP($A232,'National Results (gha) '!$A$15:$P$181,11,FALSE)*$D232</f>
        <v>#N/A</v>
      </c>
      <c r="F232">
        <f t="shared" si="19"/>
        <v>0</v>
      </c>
      <c r="J232" t="e">
        <f>VLOOKUP($A232,'National Results (gha) '!$A$15:$P$181,12,FALSE)*$D232</f>
        <v>#N/A</v>
      </c>
      <c r="K232">
        <f t="shared" si="20"/>
        <v>0</v>
      </c>
      <c r="O232" t="e">
        <f>VLOOKUP($A232,'National Results (gha) '!$A$15:$P$181,13,FALSE)*$D232</f>
        <v>#N/A</v>
      </c>
      <c r="P232">
        <f t="shared" si="21"/>
        <v>0</v>
      </c>
      <c r="T232" t="e">
        <f>VLOOKUP($A232,'National Results (gha) '!$A$15:$P$181,14,FALSE)*$D232</f>
        <v>#N/A</v>
      </c>
      <c r="U232">
        <f t="shared" si="22"/>
        <v>0</v>
      </c>
      <c r="Y232" t="e">
        <f>VLOOKUP($A232,'National Results (gha) '!$A$15:$P$181,15,FALSE)*$D232</f>
        <v>#N/A</v>
      </c>
      <c r="Z232">
        <f t="shared" si="23"/>
        <v>0</v>
      </c>
    </row>
    <row r="233" spans="1:26" ht="12.75">
      <c r="A233" t="s">
        <v>280</v>
      </c>
      <c r="C233" t="e">
        <f>VLOOKUP(A233,'National Results (gha) '!$A$15:$B$181,2,FALSE)</f>
        <v>#N/A</v>
      </c>
      <c r="D233">
        <f t="shared" si="18"/>
        <v>0</v>
      </c>
      <c r="E233" t="e">
        <f>VLOOKUP($A233,'National Results (gha) '!$A$15:$P$181,11,FALSE)*$D233</f>
        <v>#N/A</v>
      </c>
      <c r="F233">
        <f t="shared" si="19"/>
        <v>0</v>
      </c>
      <c r="J233" t="e">
        <f>VLOOKUP($A233,'National Results (gha) '!$A$15:$P$181,12,FALSE)*$D233</f>
        <v>#N/A</v>
      </c>
      <c r="K233">
        <f t="shared" si="20"/>
        <v>0</v>
      </c>
      <c r="O233" t="e">
        <f>VLOOKUP($A233,'National Results (gha) '!$A$15:$P$181,13,FALSE)*$D233</f>
        <v>#N/A</v>
      </c>
      <c r="P233">
        <f t="shared" si="21"/>
        <v>0</v>
      </c>
      <c r="T233" t="e">
        <f>VLOOKUP($A233,'National Results (gha) '!$A$15:$P$181,14,FALSE)*$D233</f>
        <v>#N/A</v>
      </c>
      <c r="U233">
        <f t="shared" si="22"/>
        <v>0</v>
      </c>
      <c r="Y233" t="e">
        <f>VLOOKUP($A233,'National Results (gha) '!$A$15:$P$181,15,FALSE)*$D233</f>
        <v>#N/A</v>
      </c>
      <c r="Z233">
        <f t="shared" si="23"/>
        <v>0</v>
      </c>
    </row>
    <row r="234" spans="1:26" ht="12.75">
      <c r="A234" t="s">
        <v>203</v>
      </c>
      <c r="B234" t="s">
        <v>185</v>
      </c>
      <c r="C234" t="e">
        <f>VLOOKUP(A234,'National Results (gha) '!$A$15:$B$181,2,FALSE)</f>
        <v>#N/A</v>
      </c>
      <c r="D234">
        <f t="shared" si="18"/>
        <v>0</v>
      </c>
      <c r="E234" t="e">
        <f>VLOOKUP($A234,'National Results (gha) '!$A$15:$P$181,11,FALSE)*$D234</f>
        <v>#N/A</v>
      </c>
      <c r="F234">
        <f t="shared" si="19"/>
        <v>0</v>
      </c>
      <c r="J234" t="e">
        <f>VLOOKUP($A234,'National Results (gha) '!$A$15:$P$181,12,FALSE)*$D234</f>
        <v>#N/A</v>
      </c>
      <c r="K234">
        <f t="shared" si="20"/>
        <v>0</v>
      </c>
      <c r="O234" t="e">
        <f>VLOOKUP($A234,'National Results (gha) '!$A$15:$P$181,13,FALSE)*$D234</f>
        <v>#N/A</v>
      </c>
      <c r="P234">
        <f t="shared" si="21"/>
        <v>0</v>
      </c>
      <c r="T234" t="e">
        <f>VLOOKUP($A234,'National Results (gha) '!$A$15:$P$181,14,FALSE)*$D234</f>
        <v>#N/A</v>
      </c>
      <c r="U234">
        <f t="shared" si="22"/>
        <v>0</v>
      </c>
      <c r="Y234" t="e">
        <f>VLOOKUP($A234,'National Results (gha) '!$A$15:$P$181,15,FALSE)*$D234</f>
        <v>#N/A</v>
      </c>
      <c r="Z234">
        <f t="shared" si="23"/>
        <v>0</v>
      </c>
    </row>
    <row r="235" spans="1:26" ht="12.75">
      <c r="A235" t="s">
        <v>225</v>
      </c>
      <c r="B235" t="s">
        <v>185</v>
      </c>
      <c r="C235" t="e">
        <f>VLOOKUP(A235,'National Results (gha) '!$A$15:$B$181,2,FALSE)</f>
        <v>#N/A</v>
      </c>
      <c r="D235">
        <f t="shared" si="18"/>
        <v>0</v>
      </c>
      <c r="E235" t="e">
        <f>VLOOKUP($A235,'National Results (gha) '!$A$15:$P$181,11,FALSE)*$D235</f>
        <v>#N/A</v>
      </c>
      <c r="F235">
        <f t="shared" si="19"/>
        <v>0</v>
      </c>
      <c r="J235" t="e">
        <f>VLOOKUP($A235,'National Results (gha) '!$A$15:$P$181,12,FALSE)*$D235</f>
        <v>#N/A</v>
      </c>
      <c r="K235">
        <f t="shared" si="20"/>
        <v>0</v>
      </c>
      <c r="O235" t="e">
        <f>VLOOKUP($A235,'National Results (gha) '!$A$15:$P$181,13,FALSE)*$D235</f>
        <v>#N/A</v>
      </c>
      <c r="P235">
        <f t="shared" si="21"/>
        <v>0</v>
      </c>
      <c r="T235" t="e">
        <f>VLOOKUP($A235,'National Results (gha) '!$A$15:$P$181,14,FALSE)*$D235</f>
        <v>#N/A</v>
      </c>
      <c r="U235">
        <f t="shared" si="22"/>
        <v>0</v>
      </c>
      <c r="Y235" t="e">
        <f>VLOOKUP($A235,'National Results (gha) '!$A$15:$P$181,15,FALSE)*$D235</f>
        <v>#N/A</v>
      </c>
      <c r="Z235">
        <f t="shared" si="23"/>
        <v>0</v>
      </c>
    </row>
    <row r="236" spans="1:26" ht="12.75">
      <c r="A236" t="s">
        <v>232</v>
      </c>
      <c r="B236" t="s">
        <v>188</v>
      </c>
      <c r="C236" t="e">
        <f>VLOOKUP(A236,'National Results (gha) '!$A$15:$B$181,2,FALSE)</f>
        <v>#N/A</v>
      </c>
      <c r="D236">
        <f t="shared" si="18"/>
        <v>0</v>
      </c>
      <c r="E236" t="e">
        <f>VLOOKUP($A236,'National Results (gha) '!$A$15:$P$181,11,FALSE)*$D236</f>
        <v>#N/A</v>
      </c>
      <c r="F236">
        <f t="shared" si="19"/>
        <v>0</v>
      </c>
      <c r="J236" t="e">
        <f>VLOOKUP($A236,'National Results (gha) '!$A$15:$P$181,12,FALSE)*$D236</f>
        <v>#N/A</v>
      </c>
      <c r="K236">
        <f t="shared" si="20"/>
        <v>0</v>
      </c>
      <c r="O236" t="e">
        <f>VLOOKUP($A236,'National Results (gha) '!$A$15:$P$181,13,FALSE)*$D236</f>
        <v>#N/A</v>
      </c>
      <c r="P236">
        <f t="shared" si="21"/>
        <v>0</v>
      </c>
      <c r="T236" t="e">
        <f>VLOOKUP($A236,'National Results (gha) '!$A$15:$P$181,14,FALSE)*$D236</f>
        <v>#N/A</v>
      </c>
      <c r="U236">
        <f t="shared" si="22"/>
        <v>0</v>
      </c>
      <c r="Y236" t="e">
        <f>VLOOKUP($A236,'National Results (gha) '!$A$15:$P$181,15,FALSE)*$D236</f>
        <v>#N/A</v>
      </c>
      <c r="Z236">
        <f t="shared" si="23"/>
        <v>0</v>
      </c>
    </row>
    <row r="237" spans="1:26" ht="12.75">
      <c r="A237" t="s">
        <v>281</v>
      </c>
      <c r="C237">
        <f>VLOOKUP(A237,'National Results (gha) '!$A$15:$B$181,2,FALSE)</f>
        <v>9.832</v>
      </c>
      <c r="D237">
        <f t="shared" si="18"/>
        <v>9.832</v>
      </c>
      <c r="E237">
        <f>VLOOKUP($A237,'National Results (gha) '!$A$15:$P$181,11,FALSE)*$D237</f>
        <v>11.432064423562453</v>
      </c>
      <c r="F237">
        <f t="shared" si="19"/>
        <v>11.432064423562453</v>
      </c>
      <c r="J237">
        <f>VLOOKUP($A237,'National Results (gha) '!$A$15:$P$181,12,FALSE)*$D237</f>
        <v>7.695226492474879</v>
      </c>
      <c r="K237">
        <f t="shared" si="20"/>
        <v>7.695226492474879</v>
      </c>
      <c r="O237">
        <f>VLOOKUP($A237,'National Results (gha) '!$A$15:$P$181,13,FALSE)*$D237</f>
        <v>0.6682844895157838</v>
      </c>
      <c r="P237">
        <f t="shared" si="21"/>
        <v>0.6682844895157838</v>
      </c>
      <c r="T237">
        <f>VLOOKUP($A237,'National Results (gha) '!$A$15:$P$181,14,FALSE)*$D237</f>
        <v>3.0685534415717948</v>
      </c>
      <c r="U237">
        <f t="shared" si="22"/>
        <v>3.0685534415717948</v>
      </c>
      <c r="Y237">
        <f>VLOOKUP($A237,'National Results (gha) '!$A$15:$P$181,15,FALSE)*$D237</f>
        <v>0</v>
      </c>
      <c r="Z237">
        <f t="shared" si="23"/>
        <v>0</v>
      </c>
    </row>
    <row r="238" spans="1:26" ht="12.75">
      <c r="A238" t="s">
        <v>282</v>
      </c>
      <c r="B238" t="s">
        <v>188</v>
      </c>
      <c r="C238" t="e">
        <f>VLOOKUP(A238,'National Results (gha) '!$A$15:$B$181,2,FALSE)</f>
        <v>#N/A</v>
      </c>
      <c r="D238">
        <f t="shared" si="18"/>
        <v>0</v>
      </c>
      <c r="E238" t="e">
        <f>VLOOKUP($A238,'National Results (gha) '!$A$15:$P$181,11,FALSE)*$D238</f>
        <v>#N/A</v>
      </c>
      <c r="F238">
        <f t="shared" si="19"/>
        <v>0</v>
      </c>
      <c r="J238" t="e">
        <f>VLOOKUP($A238,'National Results (gha) '!$A$15:$P$181,12,FALSE)*$D238</f>
        <v>#N/A</v>
      </c>
      <c r="K238">
        <f t="shared" si="20"/>
        <v>0</v>
      </c>
      <c r="O238" t="e">
        <f>VLOOKUP($A238,'National Results (gha) '!$A$15:$P$181,13,FALSE)*$D238</f>
        <v>#N/A</v>
      </c>
      <c r="P238">
        <f t="shared" si="21"/>
        <v>0</v>
      </c>
      <c r="T238" t="e">
        <f>VLOOKUP($A238,'National Results (gha) '!$A$15:$P$181,14,FALSE)*$D238</f>
        <v>#N/A</v>
      </c>
      <c r="U238">
        <f t="shared" si="22"/>
        <v>0</v>
      </c>
      <c r="Y238" t="e">
        <f>VLOOKUP($A238,'National Results (gha) '!$A$15:$P$181,15,FALSE)*$D238</f>
        <v>#N/A</v>
      </c>
      <c r="Z238">
        <f t="shared" si="23"/>
        <v>0</v>
      </c>
    </row>
    <row r="239" spans="1:26" ht="12.75">
      <c r="A239" t="s">
        <v>283</v>
      </c>
      <c r="B239" t="s">
        <v>187</v>
      </c>
      <c r="C239">
        <f>VLOOKUP(A239,'National Results (gha) '!$A$15:$B$181,2,FALSE)</f>
        <v>4.017</v>
      </c>
      <c r="D239">
        <f t="shared" si="18"/>
        <v>4.017</v>
      </c>
      <c r="E239">
        <f>VLOOKUP($A239,'National Results (gha) '!$A$15:$P$181,11,FALSE)*$D239</f>
        <v>0.633346086934399</v>
      </c>
      <c r="F239">
        <f t="shared" si="19"/>
        <v>0.633346086934399</v>
      </c>
      <c r="J239">
        <f>VLOOKUP($A239,'National Results (gha) '!$A$15:$P$181,12,FALSE)*$D239</f>
        <v>0.5531074955807561</v>
      </c>
      <c r="K239">
        <f t="shared" si="20"/>
        <v>0.5531074955807561</v>
      </c>
      <c r="O239">
        <f>VLOOKUP($A239,'National Results (gha) '!$A$15:$P$181,13,FALSE)*$D239</f>
        <v>0.06889530819750342</v>
      </c>
      <c r="P239">
        <f t="shared" si="21"/>
        <v>0.06889530819750342</v>
      </c>
      <c r="T239">
        <f>VLOOKUP($A239,'National Results (gha) '!$A$15:$P$181,14,FALSE)*$D239</f>
        <v>0.011343283156138716</v>
      </c>
      <c r="U239">
        <f t="shared" si="22"/>
        <v>0.011343283156138716</v>
      </c>
      <c r="Y239">
        <f>VLOOKUP($A239,'National Results (gha) '!$A$15:$P$181,15,FALSE)*$D239</f>
        <v>0</v>
      </c>
      <c r="Z239">
        <f t="shared" si="23"/>
        <v>0</v>
      </c>
    </row>
    <row r="240" spans="1:26" ht="12.75">
      <c r="A240" t="s">
        <v>68</v>
      </c>
      <c r="B240" t="s">
        <v>187</v>
      </c>
      <c r="C240">
        <f>VLOOKUP(A240,'National Results (gha) '!$A$15:$B$181,2,FALSE)</f>
        <v>1336.551</v>
      </c>
      <c r="D240">
        <f t="shared" si="18"/>
        <v>1336.551</v>
      </c>
      <c r="E240">
        <f>VLOOKUP($A240,'National Results (gha) '!$A$15:$P$181,11,FALSE)*$D240</f>
        <v>1307.2225411976563</v>
      </c>
      <c r="F240">
        <f t="shared" si="19"/>
        <v>1307.2225411976563</v>
      </c>
      <c r="J240">
        <f>VLOOKUP($A240,'National Results (gha) '!$A$15:$P$181,12,FALSE)*$D240</f>
        <v>631.075086782949</v>
      </c>
      <c r="K240">
        <f t="shared" si="20"/>
        <v>631.075086782949</v>
      </c>
      <c r="O240">
        <f>VLOOKUP($A240,'National Results (gha) '!$A$15:$P$181,13,FALSE)*$D240</f>
        <v>149.29209115431027</v>
      </c>
      <c r="P240">
        <f t="shared" si="21"/>
        <v>149.29209115431027</v>
      </c>
      <c r="T240">
        <f>VLOOKUP($A240,'National Results (gha) '!$A$15:$P$181,14,FALSE)*$D240</f>
        <v>309.2305671050961</v>
      </c>
      <c r="U240">
        <f t="shared" si="22"/>
        <v>309.2305671050961</v>
      </c>
      <c r="Y240">
        <f>VLOOKUP($A240,'National Results (gha) '!$A$15:$P$181,15,FALSE)*$D240</f>
        <v>93.18857271299865</v>
      </c>
      <c r="Z240">
        <f t="shared" si="23"/>
        <v>93.18857271299865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O168"/>
  <sheetViews>
    <sheetView zoomScalePageLayoutView="0" workbookViewId="0" topLeftCell="A1">
      <pane xSplit="1" ySplit="1" topLeftCell="B50" activePane="bottomRight" state="frozen"/>
      <selection pane="topLeft" activeCell="A1" sqref="A1"/>
      <selection pane="topRight" activeCell="B1" sqref="B1"/>
      <selection pane="bottomLeft" activeCell="A2" sqref="A2"/>
      <selection pane="bottomRight" activeCell="B89" sqref="B89:N89"/>
    </sheetView>
  </sheetViews>
  <sheetFormatPr defaultColWidth="9.140625" defaultRowHeight="12.75"/>
  <sheetData>
    <row r="1" spans="1:41" ht="12.75">
      <c r="A1" t="s">
        <v>20</v>
      </c>
      <c r="B1" t="s">
        <v>284</v>
      </c>
      <c r="C1" t="s">
        <v>301</v>
      </c>
      <c r="D1" t="s">
        <v>302</v>
      </c>
      <c r="E1" t="s">
        <v>303</v>
      </c>
      <c r="F1" t="s">
        <v>310</v>
      </c>
      <c r="G1" t="s">
        <v>311</v>
      </c>
      <c r="H1" t="s">
        <v>304</v>
      </c>
      <c r="I1" t="s">
        <v>312</v>
      </c>
      <c r="J1" t="s">
        <v>313</v>
      </c>
      <c r="K1" t="s">
        <v>305</v>
      </c>
      <c r="L1" t="s">
        <v>314</v>
      </c>
      <c r="M1" t="s">
        <v>315</v>
      </c>
      <c r="N1" t="s">
        <v>306</v>
      </c>
      <c r="O1" t="s">
        <v>316</v>
      </c>
      <c r="P1" t="s">
        <v>317</v>
      </c>
      <c r="Q1" t="s">
        <v>307</v>
      </c>
      <c r="R1" t="s">
        <v>318</v>
      </c>
      <c r="S1" t="s">
        <v>319</v>
      </c>
      <c r="T1" t="s">
        <v>308</v>
      </c>
      <c r="U1" t="s">
        <v>320</v>
      </c>
      <c r="V1" t="s">
        <v>321</v>
      </c>
      <c r="W1" t="s">
        <v>309</v>
      </c>
      <c r="X1" t="s">
        <v>322</v>
      </c>
      <c r="Y1" t="s">
        <v>323</v>
      </c>
      <c r="Z1" t="s">
        <v>324</v>
      </c>
      <c r="AA1" t="s">
        <v>326</v>
      </c>
      <c r="AB1" t="s">
        <v>325</v>
      </c>
      <c r="AC1" t="s">
        <v>327</v>
      </c>
      <c r="AD1" t="s">
        <v>328</v>
      </c>
      <c r="AE1" t="s">
        <v>329</v>
      </c>
      <c r="AF1" t="s">
        <v>330</v>
      </c>
      <c r="AG1" t="s">
        <v>333</v>
      </c>
      <c r="AH1" t="s">
        <v>332</v>
      </c>
      <c r="AI1" t="s">
        <v>331</v>
      </c>
      <c r="AJ1" t="s">
        <v>334</v>
      </c>
      <c r="AK1" t="s">
        <v>335</v>
      </c>
      <c r="AL1" t="s">
        <v>336</v>
      </c>
      <c r="AM1" t="s">
        <v>337</v>
      </c>
      <c r="AN1" t="s">
        <v>321</v>
      </c>
      <c r="AO1" t="s">
        <v>338</v>
      </c>
    </row>
    <row r="2" spans="1:40" ht="12.75">
      <c r="A2" t="s">
        <v>21</v>
      </c>
      <c r="B2">
        <v>33.858</v>
      </c>
      <c r="C2">
        <v>1.586297535043</v>
      </c>
      <c r="D2">
        <f>$B2*C2</f>
        <v>53.708861941485885</v>
      </c>
      <c r="F2">
        <v>0.569646545968773</v>
      </c>
      <c r="G2">
        <f>$B2*F2</f>
        <v>19.287092753410715</v>
      </c>
      <c r="I2">
        <v>0.201104111806566</v>
      </c>
      <c r="J2">
        <f>$B2*I2</f>
        <v>6.808983017546711</v>
      </c>
      <c r="L2">
        <v>0.137688879530736</v>
      </c>
      <c r="M2">
        <f>$B2*L2</f>
        <v>4.661870083151659</v>
      </c>
      <c r="O2">
        <v>0.0212238572194906</v>
      </c>
      <c r="P2">
        <f>$B2*O2</f>
        <v>0.7185973577375128</v>
      </c>
      <c r="R2">
        <v>0.63182767797287</v>
      </c>
      <c r="S2">
        <f>$B2*R2</f>
        <v>21.39242152080543</v>
      </c>
      <c r="U2">
        <v>0.0248064625445657</v>
      </c>
      <c r="V2">
        <f>$B2*U2</f>
        <v>0.8398972088339054</v>
      </c>
      <c r="X2">
        <v>0.58862200011652</v>
      </c>
      <c r="Y2">
        <f>$B2*X2</f>
        <v>19.929563679945133</v>
      </c>
      <c r="AA2">
        <v>0.200556479048877</v>
      </c>
      <c r="AB2">
        <f>$B2*AA2</f>
        <v>6.790441267636877</v>
      </c>
      <c r="AD2">
        <v>0.31543838485566</v>
      </c>
      <c r="AE2">
        <f>$B2*AD2</f>
        <v>10.680112834442935</v>
      </c>
      <c r="AG2">
        <v>0.0383707376021857</v>
      </c>
      <c r="AH2">
        <f>$B2*AG2</f>
        <v>1.2991564337348034</v>
      </c>
      <c r="AJ2">
        <v>0.00944993606523129</v>
      </c>
      <c r="AK2">
        <f>$B2*AJ2</f>
        <v>0.319955935296601</v>
      </c>
      <c r="AM2">
        <v>0.0248064625445657</v>
      </c>
      <c r="AN2">
        <f>$B2*AM2</f>
        <v>0.8398972088339054</v>
      </c>
    </row>
    <row r="3" spans="1:40" ht="12.75">
      <c r="A3" t="s">
        <v>22</v>
      </c>
      <c r="B3">
        <v>17.555</v>
      </c>
      <c r="C3">
        <v>1.00307351369272</v>
      </c>
      <c r="D3">
        <f aca="true" t="shared" si="0" ref="D3:D42">$B3*C3</f>
        <v>17.6089555328757</v>
      </c>
      <c r="F3">
        <v>0.357908131131487</v>
      </c>
      <c r="G3">
        <f aca="true" t="shared" si="1" ref="G3:G42">$B3*F3</f>
        <v>6.283077242013254</v>
      </c>
      <c r="I3">
        <v>0.0779002206719438</v>
      </c>
      <c r="J3">
        <f aca="true" t="shared" si="2" ref="J3:J42">$B3*I3</f>
        <v>1.3675383738959734</v>
      </c>
      <c r="L3">
        <v>0.1277879406052</v>
      </c>
      <c r="M3">
        <f aca="true" t="shared" si="3" ref="M3:M42">$B3*L3</f>
        <v>2.243317297324286</v>
      </c>
      <c r="O3">
        <v>0.224795636574514</v>
      </c>
      <c r="P3">
        <f aca="true" t="shared" si="4" ref="P3:P42">$B3*O3</f>
        <v>3.9462874000655934</v>
      </c>
      <c r="R3">
        <v>0.164755521242115</v>
      </c>
      <c r="S3">
        <f aca="true" t="shared" si="5" ref="S3:S42">$B3*R3</f>
        <v>2.892283175405329</v>
      </c>
      <c r="U3">
        <v>0.0499260634674619</v>
      </c>
      <c r="V3">
        <f aca="true" t="shared" si="6" ref="V3:V42">$B3*U3</f>
        <v>0.8764520441712936</v>
      </c>
      <c r="X3">
        <v>3.00084195751972</v>
      </c>
      <c r="Y3">
        <f aca="true" t="shared" si="7" ref="Y3:Y42">$B3*X3</f>
        <v>52.67978056425868</v>
      </c>
      <c r="AA3">
        <v>0.238619903143515</v>
      </c>
      <c r="AB3">
        <f aca="true" t="shared" si="8" ref="AB3:AB42">$B3*AA3</f>
        <v>4.188972399684406</v>
      </c>
      <c r="AD3">
        <v>1.70498776570406</v>
      </c>
      <c r="AE3">
        <f aca="true" t="shared" si="9" ref="AE3:AE42">$B3*AD3</f>
        <v>29.931060226934772</v>
      </c>
      <c r="AG3">
        <v>0.747722879543783</v>
      </c>
      <c r="AH3">
        <f aca="true" t="shared" si="10" ref="AH3:AH42">$B3*AG3</f>
        <v>13.12627515039111</v>
      </c>
      <c r="AJ3">
        <v>0.2595853456609</v>
      </c>
      <c r="AK3">
        <f aca="true" t="shared" si="11" ref="AK3:AK42">$B3*AJ3</f>
        <v>4.5570207430771</v>
      </c>
      <c r="AM3">
        <v>0.0499260634674619</v>
      </c>
      <c r="AN3">
        <f aca="true" t="shared" si="12" ref="AN3:AN42">$B3*AM3</f>
        <v>0.8764520441712936</v>
      </c>
    </row>
    <row r="4" spans="1:40" ht="12.75">
      <c r="A4" t="s">
        <v>23</v>
      </c>
      <c r="B4">
        <v>8.393</v>
      </c>
      <c r="C4">
        <v>1.2284311361214</v>
      </c>
      <c r="D4">
        <f t="shared" si="0"/>
        <v>10.31022252546691</v>
      </c>
      <c r="F4">
        <v>0.569954332197695</v>
      </c>
      <c r="G4">
        <f t="shared" si="1"/>
        <v>4.7836267101352545</v>
      </c>
      <c r="I4">
        <v>0.0490025288428063</v>
      </c>
      <c r="J4">
        <f t="shared" si="2"/>
        <v>0.4112782245776733</v>
      </c>
      <c r="L4">
        <v>0.314111401632427</v>
      </c>
      <c r="M4">
        <f t="shared" si="3"/>
        <v>2.63633699390096</v>
      </c>
      <c r="O4">
        <v>0.0574202254751519</v>
      </c>
      <c r="P4">
        <f t="shared" si="4"/>
        <v>0.48192795241294994</v>
      </c>
      <c r="R4">
        <v>0.202422537890776</v>
      </c>
      <c r="S4">
        <f t="shared" si="5"/>
        <v>1.698932360517283</v>
      </c>
      <c r="U4">
        <v>0.0355201100825448</v>
      </c>
      <c r="V4">
        <f t="shared" si="6"/>
        <v>0.2981202839227985</v>
      </c>
      <c r="X4">
        <v>0.779036459418805</v>
      </c>
      <c r="Y4">
        <f t="shared" si="7"/>
        <v>6.53845300390203</v>
      </c>
      <c r="AA4">
        <v>0.475565644615958</v>
      </c>
      <c r="AB4">
        <f t="shared" si="8"/>
        <v>3.991422455261736</v>
      </c>
      <c r="AD4">
        <v>0.0445884670148308</v>
      </c>
      <c r="AE4">
        <f t="shared" si="9"/>
        <v>0.37423100365547496</v>
      </c>
      <c r="AG4">
        <v>0.196464203851613</v>
      </c>
      <c r="AH4">
        <f t="shared" si="10"/>
        <v>1.648924062926588</v>
      </c>
      <c r="AJ4">
        <v>0.0268980338538585</v>
      </c>
      <c r="AK4">
        <f t="shared" si="11"/>
        <v>0.2257551981354344</v>
      </c>
      <c r="AM4">
        <v>0.0355201100825448</v>
      </c>
      <c r="AN4">
        <f t="shared" si="12"/>
        <v>0.2981202839227985</v>
      </c>
    </row>
    <row r="5" spans="1:40" ht="12.75">
      <c r="A5" t="s">
        <v>25</v>
      </c>
      <c r="B5">
        <v>14.721</v>
      </c>
      <c r="C5">
        <v>1.31616891721637</v>
      </c>
      <c r="D5">
        <f t="shared" si="0"/>
        <v>19.375322630342183</v>
      </c>
      <c r="F5">
        <v>0.645292430900058</v>
      </c>
      <c r="G5">
        <f t="shared" si="1"/>
        <v>9.499349875279753</v>
      </c>
      <c r="I5">
        <v>0.182376856510639</v>
      </c>
      <c r="J5">
        <f t="shared" si="2"/>
        <v>2.684769704693117</v>
      </c>
      <c r="L5">
        <v>0.358120654999542</v>
      </c>
      <c r="M5">
        <f t="shared" si="3"/>
        <v>5.271894162248258</v>
      </c>
      <c r="O5">
        <v>0.00849315100604767</v>
      </c>
      <c r="P5">
        <f t="shared" si="4"/>
        <v>0.12502767596002776</v>
      </c>
      <c r="R5">
        <v>0.0444747797866321</v>
      </c>
      <c r="S5">
        <f t="shared" si="5"/>
        <v>0.6547132332390111</v>
      </c>
      <c r="U5">
        <v>0.0774110440134535</v>
      </c>
      <c r="V5">
        <f t="shared" si="6"/>
        <v>1.139567978922049</v>
      </c>
      <c r="X5">
        <v>1.30166004085344</v>
      </c>
      <c r="Y5">
        <f t="shared" si="7"/>
        <v>19.16173746140349</v>
      </c>
      <c r="AA5">
        <v>0.690080656742251</v>
      </c>
      <c r="AB5">
        <f t="shared" si="8"/>
        <v>10.158677347902678</v>
      </c>
      <c r="AD5">
        <v>0.192948921583926</v>
      </c>
      <c r="AE5">
        <f t="shared" si="9"/>
        <v>2.8404010746369743</v>
      </c>
      <c r="AG5">
        <v>0.340221003613413</v>
      </c>
      <c r="AH5">
        <f t="shared" si="10"/>
        <v>5.008393394193053</v>
      </c>
      <c r="AJ5">
        <v>0.000998414900400837</v>
      </c>
      <c r="AK5">
        <f t="shared" si="11"/>
        <v>0.014697665748800721</v>
      </c>
      <c r="AM5">
        <v>0.0774110440134535</v>
      </c>
      <c r="AN5">
        <f t="shared" si="12"/>
        <v>1.139567978922049</v>
      </c>
    </row>
    <row r="6" spans="1:40" ht="12.75">
      <c r="A6" t="s">
        <v>165</v>
      </c>
      <c r="B6">
        <v>7.838</v>
      </c>
      <c r="C6">
        <v>0.904199665530367</v>
      </c>
      <c r="D6">
        <f t="shared" si="0"/>
        <v>7.087116978427017</v>
      </c>
      <c r="F6">
        <v>0.303274835418611</v>
      </c>
      <c r="G6">
        <f t="shared" si="1"/>
        <v>2.3770681600110732</v>
      </c>
      <c r="I6">
        <v>0.0684423180809452</v>
      </c>
      <c r="J6">
        <f t="shared" si="2"/>
        <v>0.5364508891184484</v>
      </c>
      <c r="L6">
        <v>0.457126505913406</v>
      </c>
      <c r="M6">
        <f t="shared" si="3"/>
        <v>3.582957553349276</v>
      </c>
      <c r="O6">
        <v>0.0146706138003396</v>
      </c>
      <c r="P6">
        <f t="shared" si="4"/>
        <v>0.11498827096706178</v>
      </c>
      <c r="R6">
        <v>0.0207236527330842</v>
      </c>
      <c r="S6">
        <f t="shared" si="5"/>
        <v>0.16243199012191395</v>
      </c>
      <c r="U6">
        <v>0.0399617395839812</v>
      </c>
      <c r="V6">
        <f t="shared" si="6"/>
        <v>0.31322011485924467</v>
      </c>
      <c r="X6">
        <v>0.504049323089271</v>
      </c>
      <c r="Y6">
        <f t="shared" si="7"/>
        <v>3.950738594373706</v>
      </c>
      <c r="AA6">
        <v>0.282723369314895</v>
      </c>
      <c r="AB6">
        <f t="shared" si="8"/>
        <v>2.215985768690147</v>
      </c>
      <c r="AD6">
        <v>0.165479388870228</v>
      </c>
      <c r="AE6">
        <f t="shared" si="9"/>
        <v>1.297027449964847</v>
      </c>
      <c r="AG6">
        <v>0.00580572945389908</v>
      </c>
      <c r="AH6">
        <f t="shared" si="10"/>
        <v>0.045505307459660985</v>
      </c>
      <c r="AJ6">
        <v>0.0100790958662674</v>
      </c>
      <c r="AK6">
        <f t="shared" si="11"/>
        <v>0.07899995339980388</v>
      </c>
      <c r="AM6">
        <v>0.0399617395839812</v>
      </c>
      <c r="AN6">
        <f t="shared" si="12"/>
        <v>0.31322011485924467</v>
      </c>
    </row>
    <row r="7" spans="1:40" ht="12.75">
      <c r="A7" t="s">
        <v>26</v>
      </c>
      <c r="B7">
        <v>18.66</v>
      </c>
      <c r="C7">
        <v>1.04404085835797</v>
      </c>
      <c r="D7">
        <f t="shared" si="0"/>
        <v>19.481802416959717</v>
      </c>
      <c r="F7">
        <v>0.421806444349915</v>
      </c>
      <c r="G7">
        <f t="shared" si="1"/>
        <v>7.870908251569413</v>
      </c>
      <c r="I7">
        <v>0.118296175286142</v>
      </c>
      <c r="J7">
        <f t="shared" si="2"/>
        <v>2.20740663083941</v>
      </c>
      <c r="L7">
        <v>0.27838555220478</v>
      </c>
      <c r="M7">
        <f t="shared" si="3"/>
        <v>5.194674404141195</v>
      </c>
      <c r="O7">
        <v>0.0635000900214009</v>
      </c>
      <c r="P7">
        <f t="shared" si="4"/>
        <v>1.1849116797993409</v>
      </c>
      <c r="R7">
        <v>0.121070082431067</v>
      </c>
      <c r="S7">
        <f t="shared" si="5"/>
        <v>2.2591677381637103</v>
      </c>
      <c r="U7">
        <v>0.040982514064662</v>
      </c>
      <c r="V7">
        <f t="shared" si="6"/>
        <v>0.7647337124465929</v>
      </c>
      <c r="X7">
        <v>1.85004021694139</v>
      </c>
      <c r="Y7">
        <f t="shared" si="7"/>
        <v>34.52175044812634</v>
      </c>
      <c r="AA7">
        <v>0.462007464145892</v>
      </c>
      <c r="AB7">
        <f t="shared" si="8"/>
        <v>8.621059280962346</v>
      </c>
      <c r="AD7">
        <v>0.112533683677089</v>
      </c>
      <c r="AE7">
        <f t="shared" si="9"/>
        <v>2.099878537414481</v>
      </c>
      <c r="AG7">
        <v>1.11901037510947</v>
      </c>
      <c r="AH7">
        <f t="shared" si="10"/>
        <v>20.88073359954271</v>
      </c>
      <c r="AJ7">
        <v>0.115506179944281</v>
      </c>
      <c r="AK7">
        <f t="shared" si="11"/>
        <v>2.1553453177602835</v>
      </c>
      <c r="AM7">
        <v>0.040982514064662</v>
      </c>
      <c r="AN7">
        <f t="shared" si="12"/>
        <v>0.7647337124465929</v>
      </c>
    </row>
    <row r="8" spans="1:40" ht="12.75">
      <c r="A8" t="s">
        <v>137</v>
      </c>
      <c r="B8">
        <v>4.257</v>
      </c>
      <c r="C8">
        <v>1.31751831716933</v>
      </c>
      <c r="D8">
        <f t="shared" si="0"/>
        <v>5.608675476189838</v>
      </c>
      <c r="F8">
        <v>0.359232168507999</v>
      </c>
      <c r="G8">
        <f t="shared" si="1"/>
        <v>1.5292513413385516</v>
      </c>
      <c r="I8">
        <v>0.587431495931448</v>
      </c>
      <c r="J8">
        <f t="shared" si="2"/>
        <v>2.500695878180174</v>
      </c>
      <c r="L8">
        <v>0.30401202738378</v>
      </c>
      <c r="M8">
        <f t="shared" si="3"/>
        <v>1.2941792005727515</v>
      </c>
      <c r="O8">
        <v>0.00790141268764212</v>
      </c>
      <c r="P8">
        <f t="shared" si="4"/>
        <v>0.033636313811292506</v>
      </c>
      <c r="R8">
        <v>0.0206567294324186</v>
      </c>
      <c r="S8">
        <f t="shared" si="5"/>
        <v>0.08793569719380598</v>
      </c>
      <c r="U8">
        <v>0.0382844832260386</v>
      </c>
      <c r="V8">
        <f t="shared" si="6"/>
        <v>0.16297704509324631</v>
      </c>
      <c r="X8">
        <v>8.43985718015734</v>
      </c>
      <c r="Y8">
        <f t="shared" si="7"/>
        <v>35.92847201592979</v>
      </c>
      <c r="AA8">
        <v>0.357390766683152</v>
      </c>
      <c r="AB8">
        <f t="shared" si="8"/>
        <v>1.521412493770178</v>
      </c>
      <c r="AD8">
        <v>0.612429930752967</v>
      </c>
      <c r="AE8">
        <f t="shared" si="9"/>
        <v>2.6071142152153803</v>
      </c>
      <c r="AG8">
        <v>7.43175199949518</v>
      </c>
      <c r="AH8">
        <f t="shared" si="10"/>
        <v>31.63696826185098</v>
      </c>
      <c r="AJ8">
        <v>0</v>
      </c>
      <c r="AK8">
        <f t="shared" si="11"/>
        <v>0</v>
      </c>
      <c r="AM8">
        <v>0.0382844832260386</v>
      </c>
      <c r="AN8">
        <f t="shared" si="12"/>
        <v>0.16297704509324631</v>
      </c>
    </row>
    <row r="9" spans="1:40" ht="12.75">
      <c r="A9" t="s">
        <v>27</v>
      </c>
      <c r="B9">
        <v>10.623</v>
      </c>
      <c r="C9">
        <v>1.72566555422965</v>
      </c>
      <c r="D9">
        <f t="shared" si="0"/>
        <v>18.33174518258157</v>
      </c>
      <c r="F9">
        <v>0.606506032680333</v>
      </c>
      <c r="G9">
        <f t="shared" si="1"/>
        <v>6.4429135851631765</v>
      </c>
      <c r="I9">
        <v>0.727127618767439</v>
      </c>
      <c r="J9">
        <f t="shared" si="2"/>
        <v>7.724276694166504</v>
      </c>
      <c r="L9">
        <v>0.291035274860582</v>
      </c>
      <c r="M9">
        <f t="shared" si="3"/>
        <v>3.0916677248439624</v>
      </c>
      <c r="O9">
        <v>0.0108203049291254</v>
      </c>
      <c r="P9">
        <f t="shared" si="4"/>
        <v>0.11494409926209911</v>
      </c>
      <c r="R9">
        <v>0.016647295106074</v>
      </c>
      <c r="S9">
        <f t="shared" si="5"/>
        <v>0.1768442159118241</v>
      </c>
      <c r="U9">
        <v>0.0735290278861003</v>
      </c>
      <c r="V9">
        <f t="shared" si="6"/>
        <v>0.7810988632340434</v>
      </c>
      <c r="X9">
        <v>3.17387496980059</v>
      </c>
      <c r="Y9">
        <f t="shared" si="7"/>
        <v>33.716073804191666</v>
      </c>
      <c r="AA9">
        <v>0.585613866402072</v>
      </c>
      <c r="AB9">
        <f t="shared" si="8"/>
        <v>6.22097610278921</v>
      </c>
      <c r="AD9">
        <v>1.36415211595697</v>
      </c>
      <c r="AE9">
        <f t="shared" si="9"/>
        <v>14.491387927810893</v>
      </c>
      <c r="AG9">
        <v>1.06479860999076</v>
      </c>
      <c r="AH9">
        <f t="shared" si="10"/>
        <v>11.311355633931843</v>
      </c>
      <c r="AJ9">
        <v>0.0857813495646846</v>
      </c>
      <c r="AK9">
        <f t="shared" si="11"/>
        <v>0.9112552764256444</v>
      </c>
      <c r="AM9">
        <v>0.0735290278861003</v>
      </c>
      <c r="AN9">
        <f t="shared" si="12"/>
        <v>0.7810988632340434</v>
      </c>
    </row>
    <row r="10" spans="1:40" ht="12.75">
      <c r="A10" t="s">
        <v>28</v>
      </c>
      <c r="B10">
        <v>3.551</v>
      </c>
      <c r="C10">
        <v>0.964740755101666</v>
      </c>
      <c r="D10">
        <f t="shared" si="0"/>
        <v>3.425794421366016</v>
      </c>
      <c r="F10">
        <v>0.259764117984045</v>
      </c>
      <c r="G10">
        <f t="shared" si="1"/>
        <v>0.9224223829613437</v>
      </c>
      <c r="I10">
        <v>0.0539723445058064</v>
      </c>
      <c r="J10">
        <f t="shared" si="2"/>
        <v>0.19165579534011853</v>
      </c>
      <c r="L10">
        <v>0.465406942483686</v>
      </c>
      <c r="M10">
        <f t="shared" si="3"/>
        <v>1.6526600527595692</v>
      </c>
      <c r="O10">
        <v>0.0955153154624349</v>
      </c>
      <c r="P10">
        <f t="shared" si="4"/>
        <v>0.33917488520710637</v>
      </c>
      <c r="R10">
        <v>0.0553042379449915</v>
      </c>
      <c r="S10">
        <f t="shared" si="5"/>
        <v>0.19638534894266482</v>
      </c>
      <c r="U10">
        <v>0.0347777967207023</v>
      </c>
      <c r="V10">
        <f t="shared" si="6"/>
        <v>0.12349595615521389</v>
      </c>
      <c r="X10">
        <v>13.2681559848222</v>
      </c>
      <c r="Y10">
        <f t="shared" si="7"/>
        <v>47.115221902103634</v>
      </c>
      <c r="AA10">
        <v>0.154335145450556</v>
      </c>
      <c r="AB10">
        <f t="shared" si="8"/>
        <v>0.5480441014949243</v>
      </c>
      <c r="AD10">
        <v>3.79257079368205</v>
      </c>
      <c r="AE10">
        <f t="shared" si="9"/>
        <v>13.467418888364959</v>
      </c>
      <c r="AG10">
        <v>8.80764195774744</v>
      </c>
      <c r="AH10">
        <f t="shared" si="10"/>
        <v>31.275936591961162</v>
      </c>
      <c r="AJ10">
        <v>0.478830291221486</v>
      </c>
      <c r="AK10">
        <f t="shared" si="11"/>
        <v>1.7003263641274968</v>
      </c>
      <c r="AM10">
        <v>0.0347777967207023</v>
      </c>
      <c r="AN10">
        <f t="shared" si="12"/>
        <v>0.12349595615521389</v>
      </c>
    </row>
    <row r="11" spans="1:40" ht="12.75">
      <c r="A11" t="s">
        <v>138</v>
      </c>
      <c r="B11">
        <v>62.523</v>
      </c>
      <c r="C11">
        <v>0.753055320890315</v>
      </c>
      <c r="D11">
        <f t="shared" si="0"/>
        <v>47.08327782802517</v>
      </c>
      <c r="F11">
        <v>0.148612923612829</v>
      </c>
      <c r="G11">
        <f t="shared" si="1"/>
        <v>9.291725823044908</v>
      </c>
      <c r="I11">
        <v>0.0131904383332506</v>
      </c>
      <c r="J11">
        <f t="shared" si="2"/>
        <v>0.8247057759098273</v>
      </c>
      <c r="L11">
        <v>0.491392169628624</v>
      </c>
      <c r="M11">
        <f t="shared" si="3"/>
        <v>30.723312621690457</v>
      </c>
      <c r="O11">
        <v>0.0155610898876309</v>
      </c>
      <c r="P11">
        <f t="shared" si="4"/>
        <v>0.9729260230443468</v>
      </c>
      <c r="R11">
        <v>0.037081377934582</v>
      </c>
      <c r="S11">
        <f t="shared" si="5"/>
        <v>2.3184389926038707</v>
      </c>
      <c r="U11">
        <v>0.0472173214933988</v>
      </c>
      <c r="V11">
        <f t="shared" si="6"/>
        <v>2.9521685917317733</v>
      </c>
      <c r="X11">
        <v>2.76219477316358</v>
      </c>
      <c r="Y11">
        <f t="shared" si="7"/>
        <v>172.70070380250652</v>
      </c>
      <c r="AA11">
        <v>0.135261773929122</v>
      </c>
      <c r="AB11">
        <f t="shared" si="8"/>
        <v>8.456971891370495</v>
      </c>
      <c r="AD11">
        <v>0.280909346099015</v>
      </c>
      <c r="AE11">
        <f t="shared" si="9"/>
        <v>17.563295046148717</v>
      </c>
      <c r="AG11">
        <v>2.25307814473826</v>
      </c>
      <c r="AH11">
        <f t="shared" si="10"/>
        <v>140.86920484347024</v>
      </c>
      <c r="AJ11">
        <v>0.0457281869037868</v>
      </c>
      <c r="AK11">
        <f t="shared" si="11"/>
        <v>2.8590634297854622</v>
      </c>
      <c r="AM11">
        <v>0.0472173214933988</v>
      </c>
      <c r="AN11">
        <f t="shared" si="12"/>
        <v>2.9521685917317733</v>
      </c>
    </row>
    <row r="12" spans="1:40" ht="12.75">
      <c r="A12" t="s">
        <v>169</v>
      </c>
      <c r="B12">
        <v>20.123</v>
      </c>
      <c r="C12">
        <v>1.01037231221395</v>
      </c>
      <c r="D12">
        <f t="shared" si="0"/>
        <v>20.331722038681317</v>
      </c>
      <c r="F12">
        <v>0.437849044866344</v>
      </c>
      <c r="G12">
        <f t="shared" si="1"/>
        <v>8.810836329845442</v>
      </c>
      <c r="I12">
        <v>0.0450271511739521</v>
      </c>
      <c r="J12">
        <f t="shared" si="2"/>
        <v>0.9060813630734381</v>
      </c>
      <c r="L12">
        <v>0.202850897327404</v>
      </c>
      <c r="M12">
        <f t="shared" si="3"/>
        <v>4.081968606919351</v>
      </c>
      <c r="O12">
        <v>0.153542931267933</v>
      </c>
      <c r="P12">
        <f t="shared" si="4"/>
        <v>3.089744405904616</v>
      </c>
      <c r="R12">
        <v>0.0966381137466866</v>
      </c>
      <c r="S12">
        <f t="shared" si="5"/>
        <v>1.9446487629245746</v>
      </c>
      <c r="U12">
        <v>0.0744641738316341</v>
      </c>
      <c r="V12">
        <f t="shared" si="6"/>
        <v>1.4984425700139732</v>
      </c>
      <c r="X12">
        <v>1.67397881210781</v>
      </c>
      <c r="Y12">
        <f t="shared" si="7"/>
        <v>33.68547563604547</v>
      </c>
      <c r="AA12">
        <v>0.827419110150386</v>
      </c>
      <c r="AB12">
        <f t="shared" si="8"/>
        <v>16.65015475355622</v>
      </c>
      <c r="AD12">
        <v>0.301286444435735</v>
      </c>
      <c r="AE12">
        <f t="shared" si="9"/>
        <v>6.062787121380295</v>
      </c>
      <c r="AG12">
        <v>0.462665219798033</v>
      </c>
      <c r="AH12">
        <f t="shared" si="10"/>
        <v>9.310212217995819</v>
      </c>
      <c r="AJ12">
        <v>0.00814386389202048</v>
      </c>
      <c r="AK12">
        <f t="shared" si="11"/>
        <v>0.1638789730991281</v>
      </c>
      <c r="AM12">
        <v>0.0744641738316341</v>
      </c>
      <c r="AN12">
        <f t="shared" si="12"/>
        <v>1.4984425700139732</v>
      </c>
    </row>
    <row r="13" spans="1:40" ht="12.75">
      <c r="A13" t="s">
        <v>29</v>
      </c>
      <c r="B13">
        <v>80.061</v>
      </c>
      <c r="C13">
        <v>1.65955774746258</v>
      </c>
      <c r="D13">
        <f t="shared" si="0"/>
        <v>132.86585281960163</v>
      </c>
      <c r="F13">
        <v>0.630668013760758</v>
      </c>
      <c r="G13">
        <f t="shared" si="1"/>
        <v>50.49191184970005</v>
      </c>
      <c r="I13">
        <v>0.0570160556496001</v>
      </c>
      <c r="J13">
        <f t="shared" si="2"/>
        <v>4.564762431362634</v>
      </c>
      <c r="L13">
        <v>0.137610118658913</v>
      </c>
      <c r="M13">
        <f t="shared" si="3"/>
        <v>11.017203709951236</v>
      </c>
      <c r="O13">
        <v>0.0491126688412591</v>
      </c>
      <c r="P13">
        <f t="shared" si="4"/>
        <v>3.9320093801000455</v>
      </c>
      <c r="R13">
        <v>0.617698683178044</v>
      </c>
      <c r="S13">
        <f t="shared" si="5"/>
        <v>49.45357427391738</v>
      </c>
      <c r="U13">
        <v>0.167452207374004</v>
      </c>
      <c r="V13">
        <f t="shared" si="6"/>
        <v>13.406391174570134</v>
      </c>
      <c r="X13">
        <v>0.617935949223864</v>
      </c>
      <c r="Y13">
        <f t="shared" si="7"/>
        <v>49.47257003081178</v>
      </c>
      <c r="AA13">
        <v>0.429507596602697</v>
      </c>
      <c r="AB13">
        <f t="shared" si="8"/>
        <v>34.386807691608524</v>
      </c>
      <c r="AD13">
        <v>0</v>
      </c>
      <c r="AE13">
        <f t="shared" si="9"/>
        <v>0</v>
      </c>
      <c r="AG13">
        <v>0.000487508909442796</v>
      </c>
      <c r="AH13">
        <f t="shared" si="10"/>
        <v>0.0390304507988997</v>
      </c>
      <c r="AJ13">
        <v>0.0204886363377204</v>
      </c>
      <c r="AK13">
        <f t="shared" si="11"/>
        <v>1.6403407138342332</v>
      </c>
      <c r="AM13">
        <v>0.167452207374004</v>
      </c>
      <c r="AN13">
        <f t="shared" si="12"/>
        <v>13.406391174570134</v>
      </c>
    </row>
    <row r="14" spans="1:40" ht="12.75">
      <c r="A14" t="s">
        <v>167</v>
      </c>
      <c r="B14">
        <v>1.422</v>
      </c>
      <c r="C14">
        <v>1.41194070773116</v>
      </c>
      <c r="D14">
        <f t="shared" si="0"/>
        <v>2.0077796863937096</v>
      </c>
      <c r="F14">
        <v>0.475282477408386</v>
      </c>
      <c r="G14">
        <f t="shared" si="1"/>
        <v>0.6758516828747249</v>
      </c>
      <c r="I14">
        <v>0.117589106421694</v>
      </c>
      <c r="J14">
        <f t="shared" si="2"/>
        <v>0.16721170933164886</v>
      </c>
      <c r="L14">
        <v>0.635667480190915</v>
      </c>
      <c r="M14">
        <f t="shared" si="3"/>
        <v>0.903919156831481</v>
      </c>
      <c r="O14">
        <v>0.15318575974542</v>
      </c>
      <c r="P14">
        <f t="shared" si="4"/>
        <v>0.21783015035798725</v>
      </c>
      <c r="R14">
        <v>0</v>
      </c>
      <c r="S14">
        <f t="shared" si="5"/>
        <v>0</v>
      </c>
      <c r="U14">
        <v>0.0302158839647416</v>
      </c>
      <c r="V14">
        <f t="shared" si="6"/>
        <v>0.042966986997862555</v>
      </c>
      <c r="X14">
        <v>29.2904105773703</v>
      </c>
      <c r="Y14">
        <f t="shared" si="7"/>
        <v>41.65096384102056</v>
      </c>
      <c r="AA14">
        <v>0.270174540508437</v>
      </c>
      <c r="AB14">
        <f t="shared" si="8"/>
        <v>0.38418819660299736</v>
      </c>
      <c r="AD14">
        <v>4.18685805800478</v>
      </c>
      <c r="AE14">
        <f t="shared" si="9"/>
        <v>5.953712158482796</v>
      </c>
      <c r="AG14">
        <v>21.325785039433</v>
      </c>
      <c r="AH14">
        <f t="shared" si="10"/>
        <v>30.325266326073727</v>
      </c>
      <c r="AJ14">
        <v>3.4773770554593</v>
      </c>
      <c r="AK14">
        <f t="shared" si="11"/>
        <v>4.944830172863124</v>
      </c>
      <c r="AM14">
        <v>0.0302158839647416</v>
      </c>
      <c r="AN14">
        <f t="shared" si="12"/>
        <v>0.042966986997862555</v>
      </c>
    </row>
    <row r="15" spans="1:40" ht="12.75">
      <c r="A15" t="s">
        <v>31</v>
      </c>
      <c r="B15">
        <v>1.616</v>
      </c>
      <c r="C15">
        <v>3.44527390377162</v>
      </c>
      <c r="D15">
        <f t="shared" si="0"/>
        <v>5.567562628494938</v>
      </c>
      <c r="F15">
        <v>0.732485322431382</v>
      </c>
      <c r="G15">
        <f t="shared" si="1"/>
        <v>1.1836962810491134</v>
      </c>
      <c r="I15">
        <v>0.165038002030508</v>
      </c>
      <c r="J15">
        <f t="shared" si="2"/>
        <v>0.2667014112813009</v>
      </c>
      <c r="L15">
        <v>0.208369838396796</v>
      </c>
      <c r="M15">
        <f t="shared" si="3"/>
        <v>0.33672565884922234</v>
      </c>
      <c r="O15">
        <v>2.01013622925583</v>
      </c>
      <c r="P15">
        <f t="shared" si="4"/>
        <v>3.2483801464774213</v>
      </c>
      <c r="R15">
        <v>0.28905491525648</v>
      </c>
      <c r="S15">
        <f t="shared" si="5"/>
        <v>0.46711274305447176</v>
      </c>
      <c r="U15">
        <v>0.0401895964006234</v>
      </c>
      <c r="V15">
        <f t="shared" si="6"/>
        <v>0.06494638778340742</v>
      </c>
      <c r="X15">
        <v>1.10186641754482</v>
      </c>
      <c r="Y15">
        <f t="shared" si="7"/>
        <v>1.7806161307524293</v>
      </c>
      <c r="AA15">
        <v>0.327511904369721</v>
      </c>
      <c r="AB15">
        <f t="shared" si="8"/>
        <v>0.5292592374614692</v>
      </c>
      <c r="AD15">
        <v>0.12582107731386</v>
      </c>
      <c r="AE15">
        <f t="shared" si="9"/>
        <v>0.20332686093919777</v>
      </c>
      <c r="AG15">
        <v>0.218224923739343</v>
      </c>
      <c r="AH15">
        <f t="shared" si="10"/>
        <v>0.3526514767627783</v>
      </c>
      <c r="AJ15">
        <v>0.390118915721273</v>
      </c>
      <c r="AK15">
        <f t="shared" si="11"/>
        <v>0.6304321678055772</v>
      </c>
      <c r="AM15">
        <v>0.0401895964006234</v>
      </c>
      <c r="AN15">
        <f t="shared" si="12"/>
        <v>0.06494638778340742</v>
      </c>
    </row>
    <row r="16" spans="1:40" ht="12.75">
      <c r="A16" t="s">
        <v>32</v>
      </c>
      <c r="B16">
        <v>22.871</v>
      </c>
      <c r="C16">
        <v>1.75155036081853</v>
      </c>
      <c r="D16">
        <f t="shared" si="0"/>
        <v>40.0597083022806</v>
      </c>
      <c r="F16">
        <v>0.498281561797793</v>
      </c>
      <c r="G16">
        <f t="shared" si="1"/>
        <v>11.396197599877322</v>
      </c>
      <c r="I16">
        <v>0.0645893116851587</v>
      </c>
      <c r="J16">
        <f t="shared" si="2"/>
        <v>1.4772221475512646</v>
      </c>
      <c r="L16">
        <v>0.601734193121716</v>
      </c>
      <c r="M16">
        <f t="shared" si="3"/>
        <v>13.762262730886768</v>
      </c>
      <c r="O16">
        <v>0.269447918763568</v>
      </c>
      <c r="P16">
        <f t="shared" si="4"/>
        <v>6.162543350041563</v>
      </c>
      <c r="R16">
        <v>0.252951477258822</v>
      </c>
      <c r="S16">
        <f t="shared" si="5"/>
        <v>5.7852532363865175</v>
      </c>
      <c r="U16">
        <v>0.0645458981914682</v>
      </c>
      <c r="V16">
        <f t="shared" si="6"/>
        <v>1.4762292375370694</v>
      </c>
      <c r="X16">
        <v>1.18998910850072</v>
      </c>
      <c r="Y16">
        <f t="shared" si="7"/>
        <v>27.216240900519963</v>
      </c>
      <c r="AA16">
        <v>0.599063795077453</v>
      </c>
      <c r="AB16">
        <f t="shared" si="8"/>
        <v>13.701188057216427</v>
      </c>
      <c r="AD16">
        <v>0.288779437063587</v>
      </c>
      <c r="AE16">
        <f t="shared" si="9"/>
        <v>6.604674505081298</v>
      </c>
      <c r="AG16">
        <v>0.180416215227129</v>
      </c>
      <c r="AH16">
        <f t="shared" si="10"/>
        <v>4.126299258459667</v>
      </c>
      <c r="AJ16">
        <v>0.057183762941084</v>
      </c>
      <c r="AK16">
        <f t="shared" si="11"/>
        <v>1.307849842225532</v>
      </c>
      <c r="AM16">
        <v>0.0645458981914682</v>
      </c>
      <c r="AN16">
        <f t="shared" si="12"/>
        <v>1.4762292375370694</v>
      </c>
    </row>
    <row r="17" spans="1:40" ht="12.75">
      <c r="A17" t="s">
        <v>33</v>
      </c>
      <c r="B17">
        <v>9.615</v>
      </c>
      <c r="C17">
        <v>1.66692297056732</v>
      </c>
      <c r="D17">
        <f t="shared" si="0"/>
        <v>16.027464362004782</v>
      </c>
      <c r="F17">
        <v>0.612380609449022</v>
      </c>
      <c r="G17">
        <f t="shared" si="1"/>
        <v>5.888039559852346</v>
      </c>
      <c r="I17">
        <v>0.32038760780669</v>
      </c>
      <c r="J17">
        <f t="shared" si="2"/>
        <v>3.0805268490613247</v>
      </c>
      <c r="L17">
        <v>0.511195900810121</v>
      </c>
      <c r="M17">
        <f t="shared" si="3"/>
        <v>4.915148586289313</v>
      </c>
      <c r="O17">
        <v>0.0646680231407063</v>
      </c>
      <c r="P17">
        <f t="shared" si="4"/>
        <v>0.6217830424978911</v>
      </c>
      <c r="R17">
        <v>0.0836402686227071</v>
      </c>
      <c r="S17">
        <f t="shared" si="5"/>
        <v>0.8042011828073288</v>
      </c>
      <c r="U17">
        <v>0.0746505607380747</v>
      </c>
      <c r="V17">
        <f t="shared" si="6"/>
        <v>0.7177651414965883</v>
      </c>
      <c r="X17">
        <v>2.84774654333999</v>
      </c>
      <c r="Y17">
        <f t="shared" si="7"/>
        <v>27.381083014214006</v>
      </c>
      <c r="AA17">
        <v>0.574820533693589</v>
      </c>
      <c r="AB17">
        <f t="shared" si="8"/>
        <v>5.526899431463859</v>
      </c>
      <c r="AD17">
        <v>0.909137448506688</v>
      </c>
      <c r="AE17">
        <f t="shared" si="9"/>
        <v>8.741356567391804</v>
      </c>
      <c r="AG17">
        <v>0.771504520360392</v>
      </c>
      <c r="AH17">
        <f t="shared" si="10"/>
        <v>7.4180159632651685</v>
      </c>
      <c r="AJ17">
        <v>0.517633480041251</v>
      </c>
      <c r="AK17">
        <f t="shared" si="11"/>
        <v>4.977045910596629</v>
      </c>
      <c r="AM17">
        <v>0.0746505607380747</v>
      </c>
      <c r="AN17">
        <f t="shared" si="12"/>
        <v>0.7177651414965883</v>
      </c>
    </row>
    <row r="18" spans="1:40" ht="12.75">
      <c r="A18" t="s">
        <v>34</v>
      </c>
      <c r="B18">
        <v>1.541</v>
      </c>
      <c r="C18">
        <v>0.9617365069084</v>
      </c>
      <c r="D18">
        <f t="shared" si="0"/>
        <v>1.4820359571458444</v>
      </c>
      <c r="F18">
        <v>0.298065999692604</v>
      </c>
      <c r="G18">
        <f t="shared" si="1"/>
        <v>0.45931970552630275</v>
      </c>
      <c r="I18">
        <v>0.379007095419325</v>
      </c>
      <c r="J18">
        <f t="shared" si="2"/>
        <v>0.5840499340411798</v>
      </c>
      <c r="L18">
        <v>0.178476572739077</v>
      </c>
      <c r="M18">
        <f t="shared" si="3"/>
        <v>0.27503239859091766</v>
      </c>
      <c r="O18">
        <v>0.00434952766786136</v>
      </c>
      <c r="P18">
        <f t="shared" si="4"/>
        <v>0.006702622136174355</v>
      </c>
      <c r="R18">
        <v>0.0529986252162657</v>
      </c>
      <c r="S18">
        <f t="shared" si="5"/>
        <v>0.08167088145826544</v>
      </c>
      <c r="U18">
        <v>0.0488386861732664</v>
      </c>
      <c r="V18">
        <f t="shared" si="6"/>
        <v>0.07526041539300352</v>
      </c>
      <c r="X18">
        <v>3.21836697407898</v>
      </c>
      <c r="Y18">
        <f t="shared" si="7"/>
        <v>4.959503507055708</v>
      </c>
      <c r="AA18">
        <v>0.445682385851942</v>
      </c>
      <c r="AB18">
        <f t="shared" si="8"/>
        <v>0.6867965565978426</v>
      </c>
      <c r="AD18">
        <v>0.390022910942078</v>
      </c>
      <c r="AE18">
        <f t="shared" si="9"/>
        <v>0.6010253057617422</v>
      </c>
      <c r="AG18">
        <v>0.371236140907306</v>
      </c>
      <c r="AH18">
        <f t="shared" si="10"/>
        <v>0.5720748931381585</v>
      </c>
      <c r="AJ18">
        <v>1.96258685020439</v>
      </c>
      <c r="AK18">
        <f t="shared" si="11"/>
        <v>3.0243463361649647</v>
      </c>
      <c r="AM18">
        <v>0.0488386861732664</v>
      </c>
      <c r="AN18">
        <f t="shared" si="12"/>
        <v>0.07526041539300352</v>
      </c>
    </row>
    <row r="19" spans="1:40" ht="12.75">
      <c r="A19" t="s">
        <v>171</v>
      </c>
      <c r="B19">
        <v>37.755</v>
      </c>
      <c r="C19">
        <v>1.1120298997019</v>
      </c>
      <c r="D19">
        <f t="shared" si="0"/>
        <v>41.98468886324524</v>
      </c>
      <c r="F19">
        <v>0.284066999390348</v>
      </c>
      <c r="G19">
        <f t="shared" si="1"/>
        <v>10.72494956198259</v>
      </c>
      <c r="I19">
        <v>0.276725922866109</v>
      </c>
      <c r="J19">
        <f t="shared" si="2"/>
        <v>10.447787217809944</v>
      </c>
      <c r="L19">
        <v>0.297912174391055</v>
      </c>
      <c r="M19">
        <f t="shared" si="3"/>
        <v>11.247674144134281</v>
      </c>
      <c r="O19">
        <v>0.0645842469745066</v>
      </c>
      <c r="P19">
        <f t="shared" si="4"/>
        <v>2.4383782445224966</v>
      </c>
      <c r="R19">
        <v>0.145910799664885</v>
      </c>
      <c r="S19">
        <f t="shared" si="5"/>
        <v>5.5088622413477335</v>
      </c>
      <c r="U19">
        <v>0.0428297564149944</v>
      </c>
      <c r="V19">
        <f t="shared" si="6"/>
        <v>1.6170374534481136</v>
      </c>
      <c r="X19">
        <v>0.594400730075701</v>
      </c>
      <c r="Y19">
        <f t="shared" si="7"/>
        <v>22.441599564008094</v>
      </c>
      <c r="AA19">
        <v>0.24202640213095</v>
      </c>
      <c r="AB19">
        <f t="shared" si="8"/>
        <v>9.137706812454018</v>
      </c>
      <c r="AD19">
        <v>0.273773000855818</v>
      </c>
      <c r="AE19">
        <f t="shared" si="9"/>
        <v>10.33629964731141</v>
      </c>
      <c r="AG19">
        <v>0.0154978735336343</v>
      </c>
      <c r="AH19">
        <f t="shared" si="10"/>
        <v>0.5851222152623631</v>
      </c>
      <c r="AJ19">
        <v>0.0202736971403042</v>
      </c>
      <c r="AK19">
        <f t="shared" si="11"/>
        <v>0.7654334355321851</v>
      </c>
      <c r="AM19">
        <v>0.0428297564149944</v>
      </c>
      <c r="AN19">
        <f t="shared" si="12"/>
        <v>1.6170374534481136</v>
      </c>
    </row>
    <row r="20" spans="1:40" ht="12.75">
      <c r="A20" t="s">
        <v>35</v>
      </c>
      <c r="B20">
        <v>3.627</v>
      </c>
      <c r="C20">
        <v>1.25961543388226</v>
      </c>
      <c r="D20">
        <f t="shared" si="0"/>
        <v>4.568625178690957</v>
      </c>
      <c r="F20">
        <v>0.308291782713128</v>
      </c>
      <c r="G20">
        <f t="shared" si="1"/>
        <v>1.1181742959005152</v>
      </c>
      <c r="I20">
        <v>0.0238160085510639</v>
      </c>
      <c r="J20">
        <f t="shared" si="2"/>
        <v>0.08638066301470876</v>
      </c>
      <c r="L20">
        <v>0.724447347978625</v>
      </c>
      <c r="M20">
        <f t="shared" si="3"/>
        <v>2.6275705311184727</v>
      </c>
      <c r="O20">
        <v>0.0751038411840418</v>
      </c>
      <c r="P20">
        <f t="shared" si="4"/>
        <v>0.2724016319745196</v>
      </c>
      <c r="R20">
        <v>0.0807438092099848</v>
      </c>
      <c r="S20">
        <f t="shared" si="5"/>
        <v>0.2928577960046148</v>
      </c>
      <c r="U20">
        <v>0.0472126442454183</v>
      </c>
      <c r="V20">
        <f t="shared" si="6"/>
        <v>0.17124026067813217</v>
      </c>
      <c r="X20">
        <v>2.47292089265684</v>
      </c>
      <c r="Y20">
        <f t="shared" si="7"/>
        <v>8.969284077666357</v>
      </c>
      <c r="AA20">
        <v>0.214132485805813</v>
      </c>
      <c r="AB20">
        <f t="shared" si="8"/>
        <v>0.7766585260176837</v>
      </c>
      <c r="AD20">
        <v>0.716434226421735</v>
      </c>
      <c r="AE20">
        <f t="shared" si="9"/>
        <v>2.598506939231633</v>
      </c>
      <c r="AG20">
        <v>1.16604029032122</v>
      </c>
      <c r="AH20">
        <f t="shared" si="10"/>
        <v>4.229228132995065</v>
      </c>
      <c r="AJ20">
        <v>0.329101245862654</v>
      </c>
      <c r="AK20">
        <f t="shared" si="11"/>
        <v>1.193650218743846</v>
      </c>
      <c r="AM20">
        <v>0.0472126442454183</v>
      </c>
      <c r="AN20">
        <f t="shared" si="12"/>
        <v>0.17124026067813217</v>
      </c>
    </row>
    <row r="21" spans="1:40" ht="12.75">
      <c r="A21" t="s">
        <v>145</v>
      </c>
      <c r="B21">
        <v>6.169</v>
      </c>
      <c r="C21">
        <v>3.05133813039736</v>
      </c>
      <c r="D21">
        <f t="shared" si="0"/>
        <v>18.82370492642131</v>
      </c>
      <c r="F21">
        <v>0.730790067680933</v>
      </c>
      <c r="G21">
        <f t="shared" si="1"/>
        <v>4.508243927523676</v>
      </c>
      <c r="I21">
        <v>0.234887471190266</v>
      </c>
      <c r="J21">
        <f t="shared" si="2"/>
        <v>1.4490208097727508</v>
      </c>
      <c r="L21">
        <v>0.0995997469413591</v>
      </c>
      <c r="M21">
        <f t="shared" si="3"/>
        <v>0.6144308388812443</v>
      </c>
      <c r="O21">
        <v>0.0426148698169</v>
      </c>
      <c r="P21">
        <f t="shared" si="4"/>
        <v>0.2628911319004561</v>
      </c>
      <c r="R21">
        <v>1.9234705726179</v>
      </c>
      <c r="S21">
        <f t="shared" si="5"/>
        <v>11.865889962479825</v>
      </c>
      <c r="U21">
        <v>0.0199754021500048</v>
      </c>
      <c r="V21">
        <f t="shared" si="6"/>
        <v>0.1232282558633796</v>
      </c>
      <c r="X21">
        <v>0.444843149526421</v>
      </c>
      <c r="Y21">
        <f t="shared" si="7"/>
        <v>2.744237389428491</v>
      </c>
      <c r="AA21">
        <v>0.17143037806133</v>
      </c>
      <c r="AB21">
        <f t="shared" si="8"/>
        <v>1.0575540022603447</v>
      </c>
      <c r="AD21">
        <v>0.233824077456343</v>
      </c>
      <c r="AE21">
        <f t="shared" si="9"/>
        <v>1.4424607338281799</v>
      </c>
      <c r="AG21">
        <v>0.0196132918587436</v>
      </c>
      <c r="AH21">
        <f t="shared" si="10"/>
        <v>0.12099439747658926</v>
      </c>
      <c r="AJ21">
        <v>0</v>
      </c>
      <c r="AK21">
        <f t="shared" si="11"/>
        <v>0</v>
      </c>
      <c r="AM21">
        <v>0.0199754021500048</v>
      </c>
      <c r="AN21">
        <f t="shared" si="12"/>
        <v>0.1232282558633796</v>
      </c>
    </row>
    <row r="22" spans="1:40" ht="12.75">
      <c r="A22" t="s">
        <v>36</v>
      </c>
      <c r="B22">
        <v>18.604</v>
      </c>
      <c r="C22">
        <v>1.79393029071106</v>
      </c>
      <c r="D22">
        <f t="shared" si="0"/>
        <v>33.37427912838856</v>
      </c>
      <c r="F22">
        <v>0.291477822730927</v>
      </c>
      <c r="G22">
        <f t="shared" si="1"/>
        <v>5.422653414086166</v>
      </c>
      <c r="I22">
        <v>0.413990483206456</v>
      </c>
      <c r="J22">
        <f t="shared" si="2"/>
        <v>7.701878949572907</v>
      </c>
      <c r="L22">
        <v>0.842909930875305</v>
      </c>
      <c r="M22">
        <f t="shared" si="3"/>
        <v>15.681496354004173</v>
      </c>
      <c r="O22">
        <v>0.115824267539928</v>
      </c>
      <c r="P22">
        <f t="shared" si="4"/>
        <v>2.1547946733128205</v>
      </c>
      <c r="R22">
        <v>0.0687704070048053</v>
      </c>
      <c r="S22">
        <f t="shared" si="5"/>
        <v>1.2794046519173978</v>
      </c>
      <c r="U22">
        <v>0.0609573793536396</v>
      </c>
      <c r="V22">
        <f t="shared" si="6"/>
        <v>1.1340510854951111</v>
      </c>
      <c r="X22">
        <v>3.07146071333582</v>
      </c>
      <c r="Y22">
        <f t="shared" si="7"/>
        <v>57.14145511089959</v>
      </c>
      <c r="AA22">
        <v>0.278054501972889</v>
      </c>
      <c r="AB22">
        <f t="shared" si="8"/>
        <v>5.172925954703627</v>
      </c>
      <c r="AD22">
        <v>1.57962226395588</v>
      </c>
      <c r="AE22">
        <f t="shared" si="9"/>
        <v>29.387292598635188</v>
      </c>
      <c r="AG22">
        <v>0.956370123931021</v>
      </c>
      <c r="AH22">
        <f t="shared" si="10"/>
        <v>17.792309785612716</v>
      </c>
      <c r="AJ22">
        <v>0.196456444122388</v>
      </c>
      <c r="AK22">
        <f t="shared" si="11"/>
        <v>3.654875686452906</v>
      </c>
      <c r="AM22">
        <v>0.0609573793536396</v>
      </c>
      <c r="AN22">
        <f t="shared" si="12"/>
        <v>1.1340510854951111</v>
      </c>
    </row>
    <row r="23" spans="1:40" ht="12.75">
      <c r="A23" t="s">
        <v>37</v>
      </c>
      <c r="B23">
        <v>12.409</v>
      </c>
      <c r="C23">
        <v>1.93128072753322</v>
      </c>
      <c r="D23">
        <f t="shared" si="0"/>
        <v>23.96526254795973</v>
      </c>
      <c r="F23">
        <v>0.725932577967589</v>
      </c>
      <c r="G23">
        <f t="shared" si="1"/>
        <v>9.008097359999812</v>
      </c>
      <c r="I23">
        <v>0.827015540534451</v>
      </c>
      <c r="J23">
        <f t="shared" si="2"/>
        <v>10.262435842492003</v>
      </c>
      <c r="L23">
        <v>0.183692123171378</v>
      </c>
      <c r="M23">
        <f t="shared" si="3"/>
        <v>2.2794355564336297</v>
      </c>
      <c r="O23">
        <v>0.0325899680424703</v>
      </c>
      <c r="P23">
        <f t="shared" si="4"/>
        <v>0.404408913439014</v>
      </c>
      <c r="R23">
        <v>0.071162194264352</v>
      </c>
      <c r="S23">
        <f t="shared" si="5"/>
        <v>0.883051668626344</v>
      </c>
      <c r="U23">
        <v>0.0908883235529765</v>
      </c>
      <c r="V23">
        <f t="shared" si="6"/>
        <v>1.1278332069688854</v>
      </c>
      <c r="X23">
        <v>2.48754288315112</v>
      </c>
      <c r="Y23">
        <f t="shared" si="7"/>
        <v>30.86791963702225</v>
      </c>
      <c r="AA23">
        <v>0.743859866049538</v>
      </c>
      <c r="AB23">
        <f t="shared" si="8"/>
        <v>9.230557077808719</v>
      </c>
      <c r="AD23">
        <v>0.853362425450641</v>
      </c>
      <c r="AE23">
        <f t="shared" si="9"/>
        <v>10.589374337417004</v>
      </c>
      <c r="AG23">
        <v>0.74021047041563</v>
      </c>
      <c r="AH23">
        <f t="shared" si="10"/>
        <v>9.185271727387553</v>
      </c>
      <c r="AJ23">
        <v>0.0592217976823302</v>
      </c>
      <c r="AK23">
        <f t="shared" si="11"/>
        <v>0.7348832874400355</v>
      </c>
      <c r="AM23">
        <v>0.0908883235529765</v>
      </c>
      <c r="AN23">
        <f t="shared" si="12"/>
        <v>1.1278332069688854</v>
      </c>
    </row>
    <row r="24" spans="1:40" ht="12.75">
      <c r="A24" t="s">
        <v>38</v>
      </c>
      <c r="B24">
        <v>3.139</v>
      </c>
      <c r="C24">
        <v>2.60926328560771</v>
      </c>
      <c r="D24">
        <f t="shared" si="0"/>
        <v>8.1904774535226</v>
      </c>
      <c r="F24">
        <v>0.429543118406456</v>
      </c>
      <c r="G24">
        <f t="shared" si="1"/>
        <v>1.3483358486778652</v>
      </c>
      <c r="I24">
        <v>1.61855845174672</v>
      </c>
      <c r="J24">
        <f t="shared" si="2"/>
        <v>5.0806549800329535</v>
      </c>
      <c r="L24">
        <v>0.212357778286331</v>
      </c>
      <c r="M24">
        <f t="shared" si="3"/>
        <v>0.666591066040793</v>
      </c>
      <c r="O24">
        <v>0.0810601574158551</v>
      </c>
      <c r="P24">
        <f t="shared" si="4"/>
        <v>0.25444783412836913</v>
      </c>
      <c r="R24">
        <v>0.218248963812036</v>
      </c>
      <c r="S24">
        <f t="shared" si="5"/>
        <v>0.685083497405981</v>
      </c>
      <c r="U24">
        <v>0.049494815940308</v>
      </c>
      <c r="V24">
        <f t="shared" si="6"/>
        <v>0.15536422723662682</v>
      </c>
      <c r="X24">
        <v>5.5001644978046</v>
      </c>
      <c r="Y24">
        <f t="shared" si="7"/>
        <v>17.265016358608637</v>
      </c>
      <c r="AA24">
        <v>0.145916693028028</v>
      </c>
      <c r="AB24">
        <f t="shared" si="8"/>
        <v>0.4580324994149799</v>
      </c>
      <c r="AD24">
        <v>3.57204411709797</v>
      </c>
      <c r="AE24">
        <f t="shared" si="9"/>
        <v>11.212646483570527</v>
      </c>
      <c r="AG24">
        <v>0.0584194864341014</v>
      </c>
      <c r="AH24">
        <f t="shared" si="10"/>
        <v>0.1833787679166443</v>
      </c>
      <c r="AJ24">
        <v>1.67428938530419</v>
      </c>
      <c r="AK24">
        <f t="shared" si="11"/>
        <v>5.255594380469852</v>
      </c>
      <c r="AM24">
        <v>0.049494815940308</v>
      </c>
      <c r="AN24">
        <f t="shared" si="12"/>
        <v>0.15536422723662682</v>
      </c>
    </row>
    <row r="25" spans="1:40" ht="12.75">
      <c r="A25" t="s">
        <v>173</v>
      </c>
      <c r="B25">
        <v>1.271</v>
      </c>
      <c r="C25">
        <v>4.26086095205976</v>
      </c>
      <c r="D25">
        <f t="shared" si="0"/>
        <v>5.415554270067955</v>
      </c>
      <c r="F25">
        <v>0.651390054266486</v>
      </c>
      <c r="G25">
        <f t="shared" si="1"/>
        <v>0.8279167589727037</v>
      </c>
      <c r="I25">
        <v>0.186038320582682</v>
      </c>
      <c r="J25">
        <f t="shared" si="2"/>
        <v>0.2364547054605888</v>
      </c>
      <c r="L25">
        <v>0.194250890038164</v>
      </c>
      <c r="M25">
        <f t="shared" si="3"/>
        <v>0.24689288123850645</v>
      </c>
      <c r="O25">
        <v>1.73656810780778</v>
      </c>
      <c r="P25">
        <f t="shared" si="4"/>
        <v>2.207178065023688</v>
      </c>
      <c r="R25">
        <v>1.49261357936465</v>
      </c>
      <c r="S25">
        <f t="shared" si="5"/>
        <v>1.89711185937247</v>
      </c>
      <c r="U25">
        <v>0</v>
      </c>
      <c r="V25">
        <f t="shared" si="6"/>
        <v>0</v>
      </c>
      <c r="X25">
        <v>0.556159218409047</v>
      </c>
      <c r="Y25">
        <f t="shared" si="7"/>
        <v>0.7068783665978987</v>
      </c>
      <c r="AA25">
        <v>0.163484041160437</v>
      </c>
      <c r="AB25">
        <f t="shared" si="8"/>
        <v>0.2077882163149154</v>
      </c>
      <c r="AD25">
        <v>0.00252959432143994</v>
      </c>
      <c r="AE25">
        <f t="shared" si="9"/>
        <v>0.0032151143825501632</v>
      </c>
      <c r="AG25">
        <v>0.00988583660772136</v>
      </c>
      <c r="AH25">
        <f t="shared" si="10"/>
        <v>0.012564898328413848</v>
      </c>
      <c r="AJ25">
        <v>0.380259746319449</v>
      </c>
      <c r="AK25">
        <f t="shared" si="11"/>
        <v>0.4833101375720196</v>
      </c>
      <c r="AM25">
        <v>0</v>
      </c>
      <c r="AN25">
        <f t="shared" si="12"/>
        <v>0</v>
      </c>
    </row>
    <row r="26" spans="1:40" ht="12.75">
      <c r="A26" t="s">
        <v>39</v>
      </c>
      <c r="B26">
        <v>31.224</v>
      </c>
      <c r="C26">
        <v>1.22077939881142</v>
      </c>
      <c r="D26">
        <f t="shared" si="0"/>
        <v>38.117615948487774</v>
      </c>
      <c r="F26">
        <v>0.573709459989944</v>
      </c>
      <c r="G26">
        <f t="shared" si="1"/>
        <v>17.91350417872601</v>
      </c>
      <c r="I26">
        <v>0.200038788305679</v>
      </c>
      <c r="J26">
        <f t="shared" si="2"/>
        <v>6.246011126056521</v>
      </c>
      <c r="L26">
        <v>0.0570012190131391</v>
      </c>
      <c r="M26">
        <f t="shared" si="3"/>
        <v>1.7798060624662553</v>
      </c>
      <c r="O26">
        <v>0.0372843118566731</v>
      </c>
      <c r="P26">
        <f t="shared" si="4"/>
        <v>1.164165353412761</v>
      </c>
      <c r="R26">
        <v>0.329476012798143</v>
      </c>
      <c r="S26">
        <f t="shared" si="5"/>
        <v>10.287559023609216</v>
      </c>
      <c r="U26">
        <v>0.0232696068478454</v>
      </c>
      <c r="V26">
        <f t="shared" si="6"/>
        <v>0.7265702042171248</v>
      </c>
      <c r="X26">
        <v>0.611454338581702</v>
      </c>
      <c r="Y26">
        <f t="shared" si="7"/>
        <v>19.092050267875063</v>
      </c>
      <c r="AA26">
        <v>0.231636126382285</v>
      </c>
      <c r="AB26">
        <f t="shared" si="8"/>
        <v>7.232606410160467</v>
      </c>
      <c r="AD26">
        <v>0.180154741801169</v>
      </c>
      <c r="AE26">
        <f t="shared" si="9"/>
        <v>5.625151657999701</v>
      </c>
      <c r="AG26">
        <v>0.0781794743958781</v>
      </c>
      <c r="AH26">
        <f t="shared" si="10"/>
        <v>2.441075908536898</v>
      </c>
      <c r="AJ26">
        <v>0.098214389154524</v>
      </c>
      <c r="AK26">
        <f t="shared" si="11"/>
        <v>3.0666460869608576</v>
      </c>
      <c r="AM26">
        <v>0.0232696068478454</v>
      </c>
      <c r="AN26">
        <f t="shared" si="12"/>
        <v>0.7265702042171248</v>
      </c>
    </row>
    <row r="27" spans="1:40" ht="12.75">
      <c r="A27" t="s">
        <v>175</v>
      </c>
      <c r="B27">
        <v>21.869</v>
      </c>
      <c r="C27">
        <v>0.771797134891992</v>
      </c>
      <c r="D27">
        <f t="shared" si="0"/>
        <v>16.878431542952974</v>
      </c>
      <c r="F27">
        <v>0.247039646011614</v>
      </c>
      <c r="G27">
        <f t="shared" si="1"/>
        <v>5.402510018627987</v>
      </c>
      <c r="I27">
        <v>0.0348391956055618</v>
      </c>
      <c r="J27">
        <f t="shared" si="2"/>
        <v>0.761898368698031</v>
      </c>
      <c r="L27">
        <v>0.330338668982258</v>
      </c>
      <c r="M27">
        <f t="shared" si="3"/>
        <v>7.224176351973</v>
      </c>
      <c r="O27">
        <v>0.0789959670179295</v>
      </c>
      <c r="P27">
        <f t="shared" si="4"/>
        <v>1.7275628027151004</v>
      </c>
      <c r="R27">
        <v>0.0355176191200758</v>
      </c>
      <c r="S27">
        <f t="shared" si="5"/>
        <v>0.7767348125369375</v>
      </c>
      <c r="U27">
        <v>0.0450660381545529</v>
      </c>
      <c r="V27">
        <f t="shared" si="6"/>
        <v>0.9855491884019174</v>
      </c>
      <c r="X27">
        <v>1.89415377980115</v>
      </c>
      <c r="Y27">
        <f t="shared" si="7"/>
        <v>41.42324901047135</v>
      </c>
      <c r="AA27">
        <v>0.220941284220591</v>
      </c>
      <c r="AB27">
        <f t="shared" si="8"/>
        <v>4.8317649446201045</v>
      </c>
      <c r="AD27">
        <v>1.11818409037676</v>
      </c>
      <c r="AE27">
        <f t="shared" si="9"/>
        <v>24.453567872449362</v>
      </c>
      <c r="AG27">
        <v>0.3419916311713</v>
      </c>
      <c r="AH27">
        <f t="shared" si="10"/>
        <v>7.479014982085159</v>
      </c>
      <c r="AJ27">
        <v>0.167970735877946</v>
      </c>
      <c r="AK27">
        <f t="shared" si="11"/>
        <v>3.673352022914801</v>
      </c>
      <c r="AM27">
        <v>0.0450660381545529</v>
      </c>
      <c r="AN27">
        <f t="shared" si="12"/>
        <v>0.9855491884019174</v>
      </c>
    </row>
    <row r="28" spans="1:40" ht="12.75">
      <c r="A28" t="s">
        <v>40</v>
      </c>
      <c r="B28">
        <v>2.089</v>
      </c>
      <c r="C28">
        <v>2.1549386139523</v>
      </c>
      <c r="D28">
        <f t="shared" si="0"/>
        <v>4.501666764546355</v>
      </c>
      <c r="F28">
        <v>0.582314277687857</v>
      </c>
      <c r="G28">
        <f t="shared" si="1"/>
        <v>1.2164545260899333</v>
      </c>
      <c r="I28">
        <v>0.963742747414634</v>
      </c>
      <c r="J28">
        <f t="shared" si="2"/>
        <v>2.0132585993491703</v>
      </c>
      <c r="L28">
        <v>0</v>
      </c>
      <c r="M28">
        <f t="shared" si="3"/>
        <v>0</v>
      </c>
      <c r="O28">
        <v>0</v>
      </c>
      <c r="P28">
        <f t="shared" si="4"/>
        <v>0</v>
      </c>
      <c r="R28">
        <v>0.580364656929984</v>
      </c>
      <c r="S28">
        <f t="shared" si="5"/>
        <v>1.2123817683267364</v>
      </c>
      <c r="U28">
        <v>0.0285169319198289</v>
      </c>
      <c r="V28">
        <f t="shared" si="6"/>
        <v>0.05957187078052257</v>
      </c>
      <c r="X28">
        <v>7.56022576593985</v>
      </c>
      <c r="Y28">
        <f t="shared" si="7"/>
        <v>15.793311625048347</v>
      </c>
      <c r="AA28">
        <v>0.217862106818471</v>
      </c>
      <c r="AB28">
        <f t="shared" si="8"/>
        <v>0.45511394114378595</v>
      </c>
      <c r="AD28">
        <v>1.7546732209652</v>
      </c>
      <c r="AE28">
        <f t="shared" si="9"/>
        <v>3.665512358596303</v>
      </c>
      <c r="AG28">
        <v>0.401007654245141</v>
      </c>
      <c r="AH28">
        <f t="shared" si="10"/>
        <v>0.8377049897180996</v>
      </c>
      <c r="AJ28">
        <v>5.15816585199121</v>
      </c>
      <c r="AK28">
        <f t="shared" si="11"/>
        <v>10.775408464809638</v>
      </c>
      <c r="AM28">
        <v>0.0285169319198289</v>
      </c>
      <c r="AN28">
        <f t="shared" si="12"/>
        <v>0.05957187078052257</v>
      </c>
    </row>
    <row r="29" spans="1:40" ht="12.75">
      <c r="A29" t="s">
        <v>41</v>
      </c>
      <c r="B29">
        <v>14.14</v>
      </c>
      <c r="C29">
        <v>2.3488126169137</v>
      </c>
      <c r="D29">
        <f t="shared" si="0"/>
        <v>33.212210403159716</v>
      </c>
      <c r="F29">
        <v>1.37366468762648</v>
      </c>
      <c r="G29">
        <f t="shared" si="1"/>
        <v>19.423618683038427</v>
      </c>
      <c r="I29">
        <v>0.614802047596683</v>
      </c>
      <c r="J29">
        <f t="shared" si="2"/>
        <v>8.693300953017099</v>
      </c>
      <c r="L29">
        <v>0.268874585837576</v>
      </c>
      <c r="M29">
        <f t="shared" si="3"/>
        <v>3.801886643743325</v>
      </c>
      <c r="O29">
        <v>0.00432718837528235</v>
      </c>
      <c r="P29">
        <f t="shared" si="4"/>
        <v>0.061186443626492434</v>
      </c>
      <c r="R29">
        <v>0.0351685622514962</v>
      </c>
      <c r="S29">
        <f t="shared" si="5"/>
        <v>0.49728347023615627</v>
      </c>
      <c r="U29">
        <v>0.0519755452261779</v>
      </c>
      <c r="V29">
        <f t="shared" si="6"/>
        <v>0.7349342094981556</v>
      </c>
      <c r="X29">
        <v>2.08733474872278</v>
      </c>
      <c r="Y29">
        <f t="shared" si="7"/>
        <v>29.514913346940112</v>
      </c>
      <c r="AA29">
        <v>1.33662546495119</v>
      </c>
      <c r="AB29">
        <f t="shared" si="8"/>
        <v>18.899884074409826</v>
      </c>
      <c r="AD29">
        <v>0.632795150577629</v>
      </c>
      <c r="AE29">
        <f t="shared" si="9"/>
        <v>8.947723429167675</v>
      </c>
      <c r="AG29">
        <v>0.0651590088085472</v>
      </c>
      <c r="AH29">
        <f t="shared" si="10"/>
        <v>0.9213483845528575</v>
      </c>
      <c r="AJ29">
        <v>0.000779579159236247</v>
      </c>
      <c r="AK29">
        <f t="shared" si="11"/>
        <v>0.011023249311600532</v>
      </c>
      <c r="AM29">
        <v>0.0519755452261779</v>
      </c>
      <c r="AN29">
        <f t="shared" si="12"/>
        <v>0.7349342094981556</v>
      </c>
    </row>
    <row r="30" spans="1:40" ht="12.75">
      <c r="A30" t="s">
        <v>42</v>
      </c>
      <c r="B30">
        <v>147.722</v>
      </c>
      <c r="C30">
        <v>1.43666639119578</v>
      </c>
      <c r="D30">
        <f t="shared" si="0"/>
        <v>212.22723264022304</v>
      </c>
      <c r="F30">
        <v>0.838764842810027</v>
      </c>
      <c r="G30">
        <f t="shared" si="1"/>
        <v>123.9040201095828</v>
      </c>
      <c r="I30">
        <v>0.0891913759435311</v>
      </c>
      <c r="J30">
        <f t="shared" si="2"/>
        <v>13.175528437130302</v>
      </c>
      <c r="L30">
        <v>0.209555546777535</v>
      </c>
      <c r="M30">
        <f t="shared" si="3"/>
        <v>30.955964481071025</v>
      </c>
      <c r="O30">
        <v>0.0585304708098261</v>
      </c>
      <c r="P30">
        <f t="shared" si="4"/>
        <v>8.646238208969132</v>
      </c>
      <c r="R30">
        <v>0.169013774691515</v>
      </c>
      <c r="S30">
        <f t="shared" si="5"/>
        <v>24.96705282497998</v>
      </c>
      <c r="U30">
        <v>0.0716103801633501</v>
      </c>
      <c r="V30">
        <f t="shared" si="6"/>
        <v>10.578428578490405</v>
      </c>
      <c r="X30">
        <v>1.1170068004287</v>
      </c>
      <c r="Y30">
        <f t="shared" si="7"/>
        <v>165.00647857292842</v>
      </c>
      <c r="AA30">
        <v>0.824879274114737</v>
      </c>
      <c r="AB30">
        <f t="shared" si="8"/>
        <v>121.8528161307772</v>
      </c>
      <c r="AD30">
        <v>0.176502945883516</v>
      </c>
      <c r="AE30">
        <f t="shared" si="9"/>
        <v>26.073368171804752</v>
      </c>
      <c r="AG30">
        <v>0.023258518203384</v>
      </c>
      <c r="AH30">
        <f t="shared" si="10"/>
        <v>3.4357948260402913</v>
      </c>
      <c r="AJ30">
        <v>0.0207556820637158</v>
      </c>
      <c r="AK30">
        <f t="shared" si="11"/>
        <v>3.0660708658162257</v>
      </c>
      <c r="AM30">
        <v>0.0716103801633501</v>
      </c>
      <c r="AN30">
        <f t="shared" si="12"/>
        <v>10.578428578490405</v>
      </c>
    </row>
    <row r="31" spans="1:40" ht="12.75">
      <c r="A31" t="s">
        <v>180</v>
      </c>
      <c r="B31">
        <v>9.455</v>
      </c>
      <c r="C31">
        <v>1.01828144663197</v>
      </c>
      <c r="D31">
        <f t="shared" si="0"/>
        <v>9.627851077905277</v>
      </c>
      <c r="F31">
        <v>0.43614980610736</v>
      </c>
      <c r="G31">
        <f t="shared" si="1"/>
        <v>4.123796416745089</v>
      </c>
      <c r="I31">
        <v>0.0632221308264164</v>
      </c>
      <c r="J31">
        <f t="shared" si="2"/>
        <v>0.597765246963767</v>
      </c>
      <c r="L31">
        <v>0.418904799793349</v>
      </c>
      <c r="M31">
        <f t="shared" si="3"/>
        <v>3.960744882046115</v>
      </c>
      <c r="O31">
        <v>0.00562542761380404</v>
      </c>
      <c r="P31">
        <f t="shared" si="4"/>
        <v>0.0531884180885172</v>
      </c>
      <c r="R31">
        <v>0.0487307654885067</v>
      </c>
      <c r="S31">
        <f t="shared" si="5"/>
        <v>0.4607493876938309</v>
      </c>
      <c r="U31">
        <v>0.0456485168025311</v>
      </c>
      <c r="V31">
        <f t="shared" si="6"/>
        <v>0.4316067263679315</v>
      </c>
      <c r="X31">
        <v>0.56298659435185</v>
      </c>
      <c r="Y31">
        <f t="shared" si="7"/>
        <v>5.323038249596741</v>
      </c>
      <c r="AA31">
        <v>0.422910384295794</v>
      </c>
      <c r="AB31">
        <f t="shared" si="8"/>
        <v>3.998617683516732</v>
      </c>
      <c r="AD31">
        <v>0.0687582272940897</v>
      </c>
      <c r="AE31">
        <f t="shared" si="9"/>
        <v>0.6501090390656181</v>
      </c>
      <c r="AG31">
        <v>0.0191794866361942</v>
      </c>
      <c r="AH31">
        <f t="shared" si="10"/>
        <v>0.18134204614521618</v>
      </c>
      <c r="AJ31">
        <v>0.00648997932324093</v>
      </c>
      <c r="AK31">
        <f t="shared" si="11"/>
        <v>0.06136275450124299</v>
      </c>
      <c r="AM31">
        <v>0.0456485168025311</v>
      </c>
      <c r="AN31">
        <f t="shared" si="12"/>
        <v>0.4316067263679315</v>
      </c>
    </row>
    <row r="32" spans="1:40" ht="12.75">
      <c r="A32" t="s">
        <v>43</v>
      </c>
      <c r="B32">
        <v>11.893</v>
      </c>
      <c r="C32">
        <v>1.094706045231</v>
      </c>
      <c r="D32">
        <f t="shared" si="0"/>
        <v>13.019338995932284</v>
      </c>
      <c r="F32">
        <v>0.401223164385983</v>
      </c>
      <c r="G32">
        <f t="shared" si="1"/>
        <v>4.771747094042496</v>
      </c>
      <c r="I32">
        <v>0.232508163944802</v>
      </c>
      <c r="J32">
        <f t="shared" si="2"/>
        <v>2.7652195937955306</v>
      </c>
      <c r="L32">
        <v>0.23170269796507</v>
      </c>
      <c r="M32">
        <f t="shared" si="3"/>
        <v>2.7556401868985776</v>
      </c>
      <c r="O32">
        <v>0.0353568774174948</v>
      </c>
      <c r="P32">
        <f t="shared" si="4"/>
        <v>0.42049934312626563</v>
      </c>
      <c r="R32">
        <v>0.166043545294052</v>
      </c>
      <c r="S32">
        <f t="shared" si="5"/>
        <v>1.9747558841821604</v>
      </c>
      <c r="U32">
        <v>0.0278715962235937</v>
      </c>
      <c r="V32">
        <f t="shared" si="6"/>
        <v>0.3314768938871999</v>
      </c>
      <c r="X32">
        <v>1.20058433152158</v>
      </c>
      <c r="Y32">
        <f t="shared" si="7"/>
        <v>14.278549454786152</v>
      </c>
      <c r="AA32">
        <v>0.245557244440411</v>
      </c>
      <c r="AB32">
        <f t="shared" si="8"/>
        <v>2.920412308129808</v>
      </c>
      <c r="AD32">
        <v>0.204739653202759</v>
      </c>
      <c r="AE32">
        <f t="shared" si="9"/>
        <v>2.434968695540413</v>
      </c>
      <c r="AG32">
        <v>0.535796399483981</v>
      </c>
      <c r="AH32">
        <f t="shared" si="10"/>
        <v>6.3722265790629855</v>
      </c>
      <c r="AJ32">
        <v>0.186619438170835</v>
      </c>
      <c r="AK32">
        <f t="shared" si="11"/>
        <v>2.2194649781657407</v>
      </c>
      <c r="AM32">
        <v>0.0278715962235937</v>
      </c>
      <c r="AN32">
        <f t="shared" si="12"/>
        <v>0.3314768938871999</v>
      </c>
    </row>
    <row r="33" spans="1:40" ht="12.75">
      <c r="A33" t="s">
        <v>44</v>
      </c>
      <c r="B33">
        <v>5.42</v>
      </c>
      <c r="C33">
        <v>1.05034388439112</v>
      </c>
      <c r="D33">
        <f t="shared" si="0"/>
        <v>5.69286385339987</v>
      </c>
      <c r="F33">
        <v>0.371281636620809</v>
      </c>
      <c r="G33">
        <f t="shared" si="1"/>
        <v>2.012346470484785</v>
      </c>
      <c r="I33">
        <v>0.14422508440522</v>
      </c>
      <c r="J33">
        <f t="shared" si="2"/>
        <v>0.7816999574762924</v>
      </c>
      <c r="L33">
        <v>0.401906365399772</v>
      </c>
      <c r="M33">
        <f t="shared" si="3"/>
        <v>2.178332500466764</v>
      </c>
      <c r="O33">
        <v>0</v>
      </c>
      <c r="P33">
        <f t="shared" si="4"/>
        <v>0</v>
      </c>
      <c r="R33">
        <v>0.0674455008031188</v>
      </c>
      <c r="S33">
        <f t="shared" si="5"/>
        <v>0.3655546143529039</v>
      </c>
      <c r="U33">
        <v>0.0654852971621999</v>
      </c>
      <c r="V33">
        <f t="shared" si="6"/>
        <v>0.3549303106191235</v>
      </c>
      <c r="X33">
        <v>1.19825526881577</v>
      </c>
      <c r="Y33">
        <f t="shared" si="7"/>
        <v>6.494543556981473</v>
      </c>
      <c r="AA33">
        <v>0.340562466668202</v>
      </c>
      <c r="AB33">
        <f t="shared" si="8"/>
        <v>1.8458485693416549</v>
      </c>
      <c r="AD33">
        <v>0.39545389691207</v>
      </c>
      <c r="AE33">
        <f t="shared" si="9"/>
        <v>2.1433601212634192</v>
      </c>
      <c r="AG33">
        <v>0.195584325405557</v>
      </c>
      <c r="AH33">
        <f t="shared" si="10"/>
        <v>1.060067043698119</v>
      </c>
      <c r="AJ33">
        <v>0.201169282667736</v>
      </c>
      <c r="AK33">
        <f t="shared" si="11"/>
        <v>1.0903375120591292</v>
      </c>
      <c r="AM33">
        <v>0.0654852971621999</v>
      </c>
      <c r="AN33">
        <f t="shared" si="12"/>
        <v>0.3549303106191235</v>
      </c>
    </row>
    <row r="34" spans="1:40" ht="12.75">
      <c r="A34" t="s">
        <v>45</v>
      </c>
      <c r="B34">
        <v>8.733</v>
      </c>
      <c r="C34">
        <v>1.42339304267375</v>
      </c>
      <c r="D34">
        <f t="shared" si="0"/>
        <v>12.43049144166986</v>
      </c>
      <c r="F34">
        <v>0.173745257644963</v>
      </c>
      <c r="G34">
        <f t="shared" si="1"/>
        <v>1.517317335013462</v>
      </c>
      <c r="I34">
        <v>0.613682143139852</v>
      </c>
      <c r="J34">
        <f t="shared" si="2"/>
        <v>5.359286156040328</v>
      </c>
      <c r="L34">
        <v>0.502506876384394</v>
      </c>
      <c r="M34">
        <f t="shared" si="3"/>
        <v>4.3883925514649125</v>
      </c>
      <c r="O34">
        <v>0.0232016188657936</v>
      </c>
      <c r="P34">
        <f t="shared" si="4"/>
        <v>0.20261973755497553</v>
      </c>
      <c r="R34">
        <v>0.0670473230580689</v>
      </c>
      <c r="S34">
        <f t="shared" si="5"/>
        <v>0.5855242722661158</v>
      </c>
      <c r="U34">
        <v>0.0432098235806779</v>
      </c>
      <c r="V34">
        <f t="shared" si="6"/>
        <v>0.3773513893300601</v>
      </c>
      <c r="X34">
        <v>1.39730706688397</v>
      </c>
      <c r="Y34">
        <f t="shared" si="7"/>
        <v>12.20268261509771</v>
      </c>
      <c r="AA34">
        <v>0.0760574654943889</v>
      </c>
      <c r="AB34">
        <f t="shared" si="8"/>
        <v>0.6642098461624982</v>
      </c>
      <c r="AD34">
        <v>0.668596077463962</v>
      </c>
      <c r="AE34">
        <f t="shared" si="9"/>
        <v>5.83884954449278</v>
      </c>
      <c r="AG34">
        <v>0.27130794853118</v>
      </c>
      <c r="AH34">
        <f t="shared" si="10"/>
        <v>2.3693323145227954</v>
      </c>
      <c r="AJ34">
        <v>0.338135751813762</v>
      </c>
      <c r="AK34">
        <f t="shared" si="11"/>
        <v>2.9529395205895836</v>
      </c>
      <c r="AM34">
        <v>0.0432098235806779</v>
      </c>
      <c r="AN34">
        <f t="shared" si="12"/>
        <v>0.3773513893300601</v>
      </c>
    </row>
    <row r="35" spans="1:40" ht="12.75">
      <c r="A35" t="s">
        <v>46</v>
      </c>
      <c r="B35">
        <v>49.173</v>
      </c>
      <c r="C35">
        <v>2.31941148821932</v>
      </c>
      <c r="D35">
        <f t="shared" si="0"/>
        <v>114.05242111020864</v>
      </c>
      <c r="F35">
        <v>0.422026336712292</v>
      </c>
      <c r="G35">
        <f t="shared" si="1"/>
        <v>20.752301055153534</v>
      </c>
      <c r="I35">
        <v>0.209077525768734</v>
      </c>
      <c r="J35">
        <f t="shared" si="2"/>
        <v>10.280969174625957</v>
      </c>
      <c r="L35">
        <v>0.293878139809084</v>
      </c>
      <c r="M35">
        <f t="shared" si="3"/>
        <v>14.450869768832089</v>
      </c>
      <c r="O35">
        <v>0.0643054123391968</v>
      </c>
      <c r="P35">
        <f t="shared" si="4"/>
        <v>3.1620900409553245</v>
      </c>
      <c r="R35">
        <v>1.30699112787578</v>
      </c>
      <c r="S35">
        <f t="shared" si="5"/>
        <v>64.26867473103573</v>
      </c>
      <c r="U35">
        <v>0.0231329457142318</v>
      </c>
      <c r="V35">
        <f t="shared" si="6"/>
        <v>1.1375163396059205</v>
      </c>
      <c r="X35">
        <v>1.14196678059458</v>
      </c>
      <c r="Y35">
        <f t="shared" si="7"/>
        <v>56.15393250217728</v>
      </c>
      <c r="AA35">
        <v>0.254593976623062</v>
      </c>
      <c r="AB35">
        <f t="shared" si="8"/>
        <v>12.519149612485828</v>
      </c>
      <c r="AD35">
        <v>0.621826749353517</v>
      </c>
      <c r="AE35">
        <f t="shared" si="9"/>
        <v>30.577086745960493</v>
      </c>
      <c r="AG35">
        <v>0.0208707588486291</v>
      </c>
      <c r="AH35">
        <f t="shared" si="10"/>
        <v>1.0262778248636388</v>
      </c>
      <c r="AJ35">
        <v>0.221542350055144</v>
      </c>
      <c r="AK35">
        <f t="shared" si="11"/>
        <v>10.893901979261596</v>
      </c>
      <c r="AM35">
        <v>0.0231329457142318</v>
      </c>
      <c r="AN35">
        <f t="shared" si="12"/>
        <v>1.1375163396059205</v>
      </c>
    </row>
    <row r="36" spans="1:40" ht="12.75">
      <c r="A36" t="s">
        <v>47</v>
      </c>
      <c r="B36">
        <v>40.432</v>
      </c>
      <c r="C36">
        <v>1.73364950312966</v>
      </c>
      <c r="D36">
        <f t="shared" si="0"/>
        <v>70.09491671053841</v>
      </c>
      <c r="F36">
        <v>0.552985672431156</v>
      </c>
      <c r="G36">
        <f t="shared" si="1"/>
        <v>22.358316707736503</v>
      </c>
      <c r="I36">
        <v>0.818700001028626</v>
      </c>
      <c r="J36">
        <f t="shared" si="2"/>
        <v>33.10167844158941</v>
      </c>
      <c r="L36">
        <v>0.212103234150774</v>
      </c>
      <c r="M36">
        <f t="shared" si="3"/>
        <v>8.575757963184095</v>
      </c>
      <c r="O36">
        <v>0.00323298734684775</v>
      </c>
      <c r="P36">
        <f t="shared" si="4"/>
        <v>0.13071614440774823</v>
      </c>
      <c r="R36">
        <v>0.104317918908131</v>
      </c>
      <c r="S36">
        <f t="shared" si="5"/>
        <v>4.2177820972935525</v>
      </c>
      <c r="U36">
        <v>0.042309689264126</v>
      </c>
      <c r="V36">
        <f t="shared" si="6"/>
        <v>1.7106653563271426</v>
      </c>
      <c r="X36">
        <v>2.4200914573884</v>
      </c>
      <c r="Y36">
        <f t="shared" si="7"/>
        <v>97.84913780512778</v>
      </c>
      <c r="AA36">
        <v>0.489656160693351</v>
      </c>
      <c r="AB36">
        <f t="shared" si="8"/>
        <v>19.79777788915357</v>
      </c>
      <c r="AD36">
        <v>0.832570714422258</v>
      </c>
      <c r="AE36">
        <f t="shared" si="9"/>
        <v>33.66249912552074</v>
      </c>
      <c r="AG36">
        <v>0.915248515539804</v>
      </c>
      <c r="AH36">
        <f t="shared" si="10"/>
        <v>37.00532798030536</v>
      </c>
      <c r="AJ36">
        <v>0.140306377468861</v>
      </c>
      <c r="AK36">
        <f t="shared" si="11"/>
        <v>5.672867453820988</v>
      </c>
      <c r="AM36">
        <v>0.042309689264126</v>
      </c>
      <c r="AN36">
        <f t="shared" si="12"/>
        <v>1.7106653563271426</v>
      </c>
    </row>
    <row r="37" spans="1:40" ht="12.75">
      <c r="A37" t="s">
        <v>150</v>
      </c>
      <c r="B37">
        <v>41.276</v>
      </c>
      <c r="C37">
        <v>1.1777</v>
      </c>
      <c r="D37">
        <f t="shared" si="0"/>
        <v>48.610745200000004</v>
      </c>
      <c r="F37">
        <v>0.34596</v>
      </c>
      <c r="G37">
        <f t="shared" si="1"/>
        <v>14.27984496</v>
      </c>
      <c r="I37">
        <v>0.360617</v>
      </c>
      <c r="J37">
        <f t="shared" si="2"/>
        <v>14.884827292000002</v>
      </c>
      <c r="L37">
        <v>0.24155</v>
      </c>
      <c r="M37">
        <f t="shared" si="3"/>
        <v>9.9702178</v>
      </c>
      <c r="O37">
        <v>0.090175</v>
      </c>
      <c r="P37">
        <f t="shared" si="4"/>
        <v>3.7220633000000003</v>
      </c>
      <c r="R37">
        <v>0.080213</v>
      </c>
      <c r="S37">
        <f t="shared" si="5"/>
        <v>3.3108717880000005</v>
      </c>
      <c r="U37">
        <v>0.05921258</v>
      </c>
      <c r="V37">
        <f t="shared" si="6"/>
        <v>2.44405845208</v>
      </c>
      <c r="X37">
        <v>1.0152214</v>
      </c>
      <c r="Y37">
        <f t="shared" si="7"/>
        <v>41.904278506400004</v>
      </c>
      <c r="AA37">
        <v>0.366951</v>
      </c>
      <c r="AB37">
        <f t="shared" si="8"/>
        <v>15.146269476000002</v>
      </c>
      <c r="AD37">
        <v>0.394768</v>
      </c>
      <c r="AE37">
        <f t="shared" si="9"/>
        <v>16.294443968000003</v>
      </c>
      <c r="AG37">
        <v>0.13954</v>
      </c>
      <c r="AH37">
        <f t="shared" si="10"/>
        <v>5.759653040000001</v>
      </c>
      <c r="AJ37">
        <v>0.0547477</v>
      </c>
      <c r="AK37">
        <f t="shared" si="11"/>
        <v>2.2597660652000005</v>
      </c>
      <c r="AM37">
        <v>0.0592125</v>
      </c>
      <c r="AN37">
        <f t="shared" si="12"/>
        <v>2.44405515</v>
      </c>
    </row>
    <row r="38" spans="1:40" ht="12.75">
      <c r="A38" t="s">
        <v>181</v>
      </c>
      <c r="B38">
        <v>6.3</v>
      </c>
      <c r="C38">
        <v>0.974350087498844</v>
      </c>
      <c r="D38">
        <f t="shared" si="0"/>
        <v>6.138405551242717</v>
      </c>
      <c r="F38">
        <v>0.314063322097377</v>
      </c>
      <c r="G38">
        <f t="shared" si="1"/>
        <v>1.978598929213475</v>
      </c>
      <c r="I38">
        <v>0.0855354241858733</v>
      </c>
      <c r="J38">
        <f t="shared" si="2"/>
        <v>0.5388731723710017</v>
      </c>
      <c r="L38">
        <v>0.374355316612779</v>
      </c>
      <c r="M38">
        <f t="shared" si="3"/>
        <v>2.3584384946605077</v>
      </c>
      <c r="O38">
        <v>0.0643113528471319</v>
      </c>
      <c r="P38">
        <f t="shared" si="4"/>
        <v>0.4051615229369309</v>
      </c>
      <c r="R38">
        <v>0.11129878130972</v>
      </c>
      <c r="S38">
        <f t="shared" si="5"/>
        <v>0.701182322251236</v>
      </c>
      <c r="U38">
        <v>0.0247858904459628</v>
      </c>
      <c r="V38">
        <f t="shared" si="6"/>
        <v>0.15615110980956562</v>
      </c>
      <c r="X38">
        <v>0.597424885110079</v>
      </c>
      <c r="Y38">
        <f t="shared" si="7"/>
        <v>3.7637767761934975</v>
      </c>
      <c r="AA38">
        <v>0.38503775471283</v>
      </c>
      <c r="AB38">
        <f t="shared" si="8"/>
        <v>2.425737854690829</v>
      </c>
      <c r="AD38">
        <v>0.12731890173005</v>
      </c>
      <c r="AE38">
        <f t="shared" si="9"/>
        <v>0.802109080899315</v>
      </c>
      <c r="AG38">
        <v>0.0407744063358132</v>
      </c>
      <c r="AH38">
        <f t="shared" si="10"/>
        <v>0.25687875991562314</v>
      </c>
      <c r="AJ38">
        <v>0.019507931885423</v>
      </c>
      <c r="AK38">
        <f t="shared" si="11"/>
        <v>0.1228999708781649</v>
      </c>
      <c r="AM38">
        <v>0.0247858904459628</v>
      </c>
      <c r="AN38">
        <f t="shared" si="12"/>
        <v>0.15615110980956562</v>
      </c>
    </row>
    <row r="39" spans="1:40" ht="12.75">
      <c r="A39" t="s">
        <v>48</v>
      </c>
      <c r="B39">
        <v>10.069</v>
      </c>
      <c r="C39">
        <v>1.89550749404409</v>
      </c>
      <c r="D39">
        <f t="shared" si="0"/>
        <v>19.085864957529942</v>
      </c>
      <c r="F39">
        <v>0.784214255111633</v>
      </c>
      <c r="G39">
        <f t="shared" si="1"/>
        <v>7.896253334719034</v>
      </c>
      <c r="I39">
        <v>0.0985412151084443</v>
      </c>
      <c r="J39">
        <f t="shared" si="2"/>
        <v>0.9922114949269257</v>
      </c>
      <c r="L39">
        <v>0.255871061435558</v>
      </c>
      <c r="M39">
        <f t="shared" si="3"/>
        <v>2.5763657175946335</v>
      </c>
      <c r="O39">
        <v>0.0383027596090734</v>
      </c>
      <c r="P39">
        <f t="shared" si="4"/>
        <v>0.3856704865037601</v>
      </c>
      <c r="R39">
        <v>0.682768348336747</v>
      </c>
      <c r="S39">
        <f t="shared" si="5"/>
        <v>6.874794499402706</v>
      </c>
      <c r="U39">
        <v>0.0358098544426351</v>
      </c>
      <c r="V39">
        <f t="shared" si="6"/>
        <v>0.3605694243828928</v>
      </c>
      <c r="X39">
        <v>0.981993231282829</v>
      </c>
      <c r="Y39">
        <f t="shared" si="7"/>
        <v>9.887689845786806</v>
      </c>
      <c r="AA39">
        <v>0.539929036988239</v>
      </c>
      <c r="AB39">
        <f t="shared" si="8"/>
        <v>5.436545473434579</v>
      </c>
      <c r="AD39">
        <v>0.0898200808316724</v>
      </c>
      <c r="AE39">
        <f t="shared" si="9"/>
        <v>0.9043983938941094</v>
      </c>
      <c r="AG39">
        <v>0.0606363855465789</v>
      </c>
      <c r="AH39">
        <f t="shared" si="10"/>
        <v>0.610547766068503</v>
      </c>
      <c r="AJ39">
        <v>0.255797873473704</v>
      </c>
      <c r="AK39">
        <f t="shared" si="11"/>
        <v>2.5756287880067257</v>
      </c>
      <c r="AM39">
        <v>0.0358098544426351</v>
      </c>
      <c r="AN39">
        <f t="shared" si="12"/>
        <v>0.3605694243828928</v>
      </c>
    </row>
    <row r="40" spans="1:40" ht="12.75">
      <c r="A40" t="s">
        <v>183</v>
      </c>
      <c r="B40">
        <v>30.638</v>
      </c>
      <c r="C40">
        <v>1.53167372115898</v>
      </c>
      <c r="D40">
        <f t="shared" si="0"/>
        <v>46.92741946886883</v>
      </c>
      <c r="F40">
        <v>0.53199587690816</v>
      </c>
      <c r="G40">
        <f t="shared" si="1"/>
        <v>16.299289676712206</v>
      </c>
      <c r="I40">
        <v>0.141025809677786</v>
      </c>
      <c r="J40">
        <f t="shared" si="2"/>
        <v>4.320748756908007</v>
      </c>
      <c r="L40">
        <v>0.553356936816856</v>
      </c>
      <c r="M40">
        <f t="shared" si="3"/>
        <v>16.953749830194838</v>
      </c>
      <c r="O40">
        <v>0.191823568025675</v>
      </c>
      <c r="P40">
        <f t="shared" si="4"/>
        <v>5.877090477170631</v>
      </c>
      <c r="R40">
        <v>0.056580219761151</v>
      </c>
      <c r="S40">
        <f t="shared" si="5"/>
        <v>1.7335047730421445</v>
      </c>
      <c r="U40">
        <v>0.0568913099693512</v>
      </c>
      <c r="V40">
        <f t="shared" si="6"/>
        <v>1.7430359548409822</v>
      </c>
      <c r="X40">
        <v>0.847389222552092</v>
      </c>
      <c r="Y40">
        <f t="shared" si="7"/>
        <v>25.962311000550997</v>
      </c>
      <c r="AA40">
        <v>0.544996935473201</v>
      </c>
      <c r="AB40">
        <f t="shared" si="8"/>
        <v>16.697616109027933</v>
      </c>
      <c r="AD40">
        <v>0.173946020196452</v>
      </c>
      <c r="AE40">
        <f t="shared" si="9"/>
        <v>5.3293581667788965</v>
      </c>
      <c r="AG40">
        <v>0.018857699177408</v>
      </c>
      <c r="AH40">
        <f t="shared" si="10"/>
        <v>0.5777621873974264</v>
      </c>
      <c r="AJ40">
        <v>0.0526972577356798</v>
      </c>
      <c r="AK40">
        <f t="shared" si="11"/>
        <v>1.6145385825057579</v>
      </c>
      <c r="AM40">
        <v>0.0568913099693512</v>
      </c>
      <c r="AN40">
        <f t="shared" si="12"/>
        <v>1.7430359548409822</v>
      </c>
    </row>
    <row r="41" spans="1:40" ht="12.75">
      <c r="A41" t="s">
        <v>49</v>
      </c>
      <c r="B41">
        <v>12.314</v>
      </c>
      <c r="C41">
        <v>0.912376558</v>
      </c>
      <c r="D41">
        <f t="shared" si="0"/>
        <v>11.235004935212</v>
      </c>
      <c r="F41">
        <v>0.15636857</v>
      </c>
      <c r="G41">
        <f t="shared" si="1"/>
        <v>1.9255225709800001</v>
      </c>
      <c r="I41">
        <v>0.1808079</v>
      </c>
      <c r="J41">
        <f t="shared" si="2"/>
        <v>2.2264684806</v>
      </c>
      <c r="L41">
        <v>0.3487456833</v>
      </c>
      <c r="M41">
        <f t="shared" si="3"/>
        <v>4.2944543441562</v>
      </c>
      <c r="O41">
        <v>0.0840395598</v>
      </c>
      <c r="P41">
        <f t="shared" si="4"/>
        <v>1.0348631393771999</v>
      </c>
      <c r="R41">
        <v>0.125156</v>
      </c>
      <c r="S41">
        <f t="shared" si="5"/>
        <v>1.5411709839999999</v>
      </c>
      <c r="U41">
        <v>0.0172585585</v>
      </c>
      <c r="V41">
        <f t="shared" si="6"/>
        <v>0.212521889369</v>
      </c>
      <c r="X41">
        <v>2.2587574</v>
      </c>
      <c r="Y41">
        <f t="shared" si="7"/>
        <v>27.814338623599998</v>
      </c>
      <c r="AA41">
        <v>0.17090209</v>
      </c>
      <c r="AB41">
        <f t="shared" si="8"/>
        <v>2.10448833626</v>
      </c>
      <c r="AD41">
        <v>1.10212</v>
      </c>
      <c r="AE41">
        <f t="shared" si="9"/>
        <v>13.57150568</v>
      </c>
      <c r="AG41">
        <v>0.9409635</v>
      </c>
      <c r="AH41">
        <f t="shared" si="10"/>
        <v>11.587024539</v>
      </c>
      <c r="AJ41">
        <v>0.0275118</v>
      </c>
      <c r="AK41">
        <f t="shared" si="11"/>
        <v>0.3387803052</v>
      </c>
      <c r="AM41">
        <v>0.017258</v>
      </c>
      <c r="AN41">
        <f t="shared" si="12"/>
        <v>0.21251501199999998</v>
      </c>
    </row>
    <row r="42" spans="1:40" ht="12.75">
      <c r="A42" t="s">
        <v>50</v>
      </c>
      <c r="B42">
        <v>12.449</v>
      </c>
      <c r="C42">
        <v>1.24876020586535</v>
      </c>
      <c r="D42">
        <f t="shared" si="0"/>
        <v>15.545815802817742</v>
      </c>
      <c r="F42">
        <v>0.224587345201773</v>
      </c>
      <c r="G42">
        <f t="shared" si="1"/>
        <v>2.795887860416872</v>
      </c>
      <c r="I42">
        <v>0.352722516521245</v>
      </c>
      <c r="J42">
        <f t="shared" si="2"/>
        <v>4.391042608172978</v>
      </c>
      <c r="L42">
        <v>0.306745659183323</v>
      </c>
      <c r="M42">
        <f t="shared" si="3"/>
        <v>3.8186767111731883</v>
      </c>
      <c r="O42">
        <v>0.00410099237871009</v>
      </c>
      <c r="P42">
        <f t="shared" si="4"/>
        <v>0.051053254122561904</v>
      </c>
      <c r="R42">
        <v>0.329556594552234</v>
      </c>
      <c r="S42">
        <f t="shared" si="5"/>
        <v>4.102650045580761</v>
      </c>
      <c r="U42">
        <v>0.0310470980280615</v>
      </c>
      <c r="V42">
        <f t="shared" si="6"/>
        <v>0.3865053233513376</v>
      </c>
      <c r="X42">
        <v>0.751775729298963</v>
      </c>
      <c r="Y42">
        <f t="shared" si="7"/>
        <v>9.35885605404279</v>
      </c>
      <c r="AA42">
        <v>0.202843058788895</v>
      </c>
      <c r="AB42">
        <f t="shared" si="8"/>
        <v>2.5251932388629537</v>
      </c>
      <c r="AD42">
        <v>0.354832789411496</v>
      </c>
      <c r="AE42">
        <f t="shared" si="9"/>
        <v>4.417313395383713</v>
      </c>
      <c r="AG42">
        <v>0.151512122560066</v>
      </c>
      <c r="AH42">
        <f t="shared" si="10"/>
        <v>1.8861744137502616</v>
      </c>
      <c r="AJ42">
        <v>0.0115406605104448</v>
      </c>
      <c r="AK42">
        <f t="shared" si="11"/>
        <v>0.14366968269452732</v>
      </c>
      <c r="AM42">
        <v>0.0310470980280615</v>
      </c>
      <c r="AN42">
        <f t="shared" si="12"/>
        <v>0.3865053233513376</v>
      </c>
    </row>
    <row r="43" spans="2:41" ht="12.75">
      <c r="B43">
        <f>SUM(B2:B42)</f>
        <v>857.3979999999998</v>
      </c>
      <c r="D43">
        <f>SUM(D2:D42)</f>
        <v>1234.0847895013144</v>
      </c>
      <c r="E43">
        <f>D43/$B43</f>
        <v>1.439337145061354</v>
      </c>
      <c r="G43">
        <f>SUM(G2:G42)</f>
        <v>448.72299022807863</v>
      </c>
      <c r="H43">
        <f>G43/$B43</f>
        <v>0.5233543701152542</v>
      </c>
      <c r="J43">
        <f>SUM(J2:J42)</f>
        <v>182.6997178578479</v>
      </c>
      <c r="K43">
        <f>J43/$B43</f>
        <v>0.21308624216273883</v>
      </c>
      <c r="M43">
        <f>SUM(M2:M42)</f>
        <v>249.05269660407725</v>
      </c>
      <c r="N43">
        <f>M43/$B43</f>
        <v>0.2904750146420651</v>
      </c>
      <c r="P43">
        <f>SUM(P2:P42)</f>
        <v>60.35008392305181</v>
      </c>
      <c r="Q43">
        <f>P43/$B43</f>
        <v>0.07038747923724084</v>
      </c>
      <c r="S43">
        <f>SUM(S2:S42)</f>
        <v>240.66650432939798</v>
      </c>
      <c r="T43">
        <f>S43/$B43</f>
        <v>0.28069403512650837</v>
      </c>
      <c r="V43">
        <f>SUM(V2:V42)</f>
        <v>52.59393142421173</v>
      </c>
      <c r="W43">
        <f>V43/$B43</f>
        <v>0.061341327393126345</v>
      </c>
      <c r="Y43">
        <f>SUM(Y2:Y42)</f>
        <v>1334.3484766549966</v>
      </c>
      <c r="Z43">
        <f>Y43/$B43</f>
        <v>1.556276637751659</v>
      </c>
      <c r="AB43">
        <f>SUM(AB2:AB42)</f>
        <v>389.97453202122244</v>
      </c>
      <c r="AC43">
        <f>AB43/$B43</f>
        <v>0.454834898170071</v>
      </c>
      <c r="AE43">
        <f>SUM(AE2:AE42)</f>
        <v>374.47993102482036</v>
      </c>
      <c r="AF43">
        <f>AE43/$B43</f>
        <v>0.4367632430036231</v>
      </c>
      <c r="AH43">
        <f>SUM(AH2:AH42)</f>
        <v>425.16242737659906</v>
      </c>
      <c r="AI43">
        <f>AH43/$B43</f>
        <v>0.49587522641363657</v>
      </c>
      <c r="AK43">
        <f>SUM(AK2:AK42)</f>
        <v>92.13754942925323</v>
      </c>
      <c r="AL43">
        <f>AK43/$B43</f>
        <v>0.10746181986574875</v>
      </c>
      <c r="AN43">
        <f>SUM(AN2:AN42)</f>
        <v>52.593921244762726</v>
      </c>
      <c r="AO43">
        <f>AN43/$B43</f>
        <v>0.06134131552063655</v>
      </c>
    </row>
    <row r="45" spans="1:14" ht="12.75">
      <c r="A45" s="5" t="s">
        <v>339</v>
      </c>
      <c r="B45">
        <f>E43</f>
        <v>1.439337145061354</v>
      </c>
      <c r="C45">
        <f>H43</f>
        <v>0.5233543701152542</v>
      </c>
      <c r="D45">
        <f>K43</f>
        <v>0.21308624216273883</v>
      </c>
      <c r="E45">
        <f>N43</f>
        <v>0.2904750146420651</v>
      </c>
      <c r="F45">
        <f>Q43</f>
        <v>0.07038747923724084</v>
      </c>
      <c r="G45">
        <f>T43</f>
        <v>0.28069403512650837</v>
      </c>
      <c r="H45">
        <f>W43</f>
        <v>0.061341327393126345</v>
      </c>
      <c r="I45">
        <f>Z43</f>
        <v>1.556276637751659</v>
      </c>
      <c r="J45">
        <f>AC43</f>
        <v>0.454834898170071</v>
      </c>
      <c r="K45">
        <f>AF43</f>
        <v>0.4367632430036231</v>
      </c>
      <c r="L45">
        <f>AI43</f>
        <v>0.49587522641363657</v>
      </c>
      <c r="M45">
        <f>AL43</f>
        <v>0.10746181986574875</v>
      </c>
      <c r="N45">
        <f>AO43</f>
        <v>0.06134131552063655</v>
      </c>
    </row>
    <row r="47" ht="12.75">
      <c r="A47" t="s">
        <v>152</v>
      </c>
    </row>
    <row r="48" spans="1:40" ht="12.75">
      <c r="A48" t="s">
        <v>162</v>
      </c>
      <c r="B48">
        <v>26.29</v>
      </c>
      <c r="C48">
        <v>0.624438611676204</v>
      </c>
      <c r="D48">
        <f>$B48*C48</f>
        <v>16.416491100967402</v>
      </c>
      <c r="F48">
        <v>0.323171092683228</v>
      </c>
      <c r="G48">
        <f>$B48*F48</f>
        <v>8.496168026642064</v>
      </c>
      <c r="I48">
        <v>0.151708651914412</v>
      </c>
      <c r="J48">
        <f>$B48*I48</f>
        <v>3.988420458829891</v>
      </c>
      <c r="L48">
        <v>0.0749344106451098</v>
      </c>
      <c r="M48">
        <f>$B48*L48</f>
        <v>1.9700256558599367</v>
      </c>
      <c r="O48">
        <v>5.83857605067052E-05</v>
      </c>
      <c r="P48">
        <f>$B48*O48</f>
        <v>0.0015349616437212797</v>
      </c>
      <c r="R48">
        <v>0.0386500989323128</v>
      </c>
      <c r="S48">
        <f>$B48*R48</f>
        <v>1.0161111009305035</v>
      </c>
      <c r="U48">
        <v>0.035915971740635</v>
      </c>
      <c r="V48">
        <f>$B48*U48</f>
        <v>0.9442308970612941</v>
      </c>
      <c r="X48">
        <v>0.54478664709776</v>
      </c>
      <c r="Y48">
        <f>$B48*X48</f>
        <v>14.322440952200111</v>
      </c>
      <c r="AA48">
        <v>0.269087837687944</v>
      </c>
      <c r="AB48">
        <f>$B48*AA48</f>
        <v>7.074319252816047</v>
      </c>
      <c r="AD48">
        <v>0.226073505823064</v>
      </c>
      <c r="AE48">
        <f>$B48*AD48</f>
        <v>5.943472468088353</v>
      </c>
      <c r="AG48">
        <v>0.0137093318461168</v>
      </c>
      <c r="AH48">
        <f>$B48*AG48</f>
        <v>0.36041833423441066</v>
      </c>
      <c r="AJ48">
        <v>0</v>
      </c>
      <c r="AK48">
        <f>$B48*AJ48</f>
        <v>0</v>
      </c>
      <c r="AM48">
        <v>0.035915971740635</v>
      </c>
      <c r="AN48">
        <f>$B48*AM48</f>
        <v>0.9442308970612941</v>
      </c>
    </row>
    <row r="49" spans="1:40" ht="12.75">
      <c r="A49" t="s">
        <v>51</v>
      </c>
      <c r="B49">
        <v>3.072</v>
      </c>
      <c r="C49">
        <v>1.7513542</v>
      </c>
      <c r="D49">
        <f aca="true" t="shared" si="13" ref="D49:D86">$B49*C49</f>
        <v>5.3801601024</v>
      </c>
      <c r="F49">
        <v>0.72093817</v>
      </c>
      <c r="G49">
        <f aca="true" t="shared" si="14" ref="G49:G86">$B49*F49</f>
        <v>2.21472205824</v>
      </c>
      <c r="I49">
        <v>0.223211</v>
      </c>
      <c r="J49">
        <f aca="true" t="shared" si="15" ref="J49:J86">$B49*I49</f>
        <v>0.685704192</v>
      </c>
      <c r="L49">
        <v>0.055503</v>
      </c>
      <c r="M49">
        <f aca="true" t="shared" si="16" ref="M49:M86">$B49*L49</f>
        <v>0.170505216</v>
      </c>
      <c r="O49">
        <v>0.0250546</v>
      </c>
      <c r="P49">
        <f aca="true" t="shared" si="17" ref="P49:P86">$B49*O49</f>
        <v>0.0769677312</v>
      </c>
      <c r="R49">
        <v>0.66605</v>
      </c>
      <c r="S49">
        <f aca="true" t="shared" si="18" ref="S49:S86">$B49*R49</f>
        <v>2.0461056</v>
      </c>
      <c r="U49">
        <v>0.0605947182</v>
      </c>
      <c r="V49">
        <f aca="true" t="shared" si="19" ref="V49:V86">$B49*U49</f>
        <v>0.1861469743104</v>
      </c>
      <c r="X49">
        <v>0.714195</v>
      </c>
      <c r="Y49">
        <f aca="true" t="shared" si="20" ref="Y49:Y86">$B49*X49</f>
        <v>2.1940070400000002</v>
      </c>
      <c r="AA49">
        <v>0.3101198</v>
      </c>
      <c r="AB49">
        <f aca="true" t="shared" si="21" ref="AB49:AB86">$B49*AA49</f>
        <v>0.9526880256</v>
      </c>
      <c r="AD49">
        <v>0.25275322</v>
      </c>
      <c r="AE49">
        <f aca="true" t="shared" si="22" ref="AE49:AE86">$B49*AD49</f>
        <v>0.77645789184</v>
      </c>
      <c r="AG49">
        <v>0.072307488</v>
      </c>
      <c r="AH49">
        <f aca="true" t="shared" si="23" ref="AH49:AH86">$B49*AG49</f>
        <v>0.22212860313600002</v>
      </c>
      <c r="AJ49">
        <v>0.0184199</v>
      </c>
      <c r="AK49">
        <f aca="true" t="shared" si="24" ref="AK49:AK86">$B49*AJ49</f>
        <v>0.0565859328</v>
      </c>
      <c r="AM49">
        <v>0.0605947</v>
      </c>
      <c r="AN49">
        <f aca="true" t="shared" si="25" ref="AN49:AN86">$B49*AM49</f>
        <v>0.1861469184</v>
      </c>
    </row>
    <row r="50" spans="1:40" ht="12.75">
      <c r="A50" t="s">
        <v>52</v>
      </c>
      <c r="B50">
        <v>8.632</v>
      </c>
      <c r="C50">
        <v>1.870146</v>
      </c>
      <c r="D50">
        <f t="shared" si="13"/>
        <v>16.143100272</v>
      </c>
      <c r="F50">
        <v>0.5280939</v>
      </c>
      <c r="G50">
        <f t="shared" si="14"/>
        <v>4.5585065448</v>
      </c>
      <c r="I50">
        <v>0.25707</v>
      </c>
      <c r="J50">
        <f t="shared" si="15"/>
        <v>2.21902824</v>
      </c>
      <c r="L50">
        <v>0.0951744526</v>
      </c>
      <c r="M50">
        <f t="shared" si="16"/>
        <v>0.8215458748432</v>
      </c>
      <c r="O50">
        <v>0.0080635254</v>
      </c>
      <c r="P50">
        <f t="shared" si="17"/>
        <v>0.0696043512528</v>
      </c>
      <c r="R50">
        <v>0.933947</v>
      </c>
      <c r="S50">
        <f t="shared" si="18"/>
        <v>8.061830504</v>
      </c>
      <c r="U50">
        <v>0.047795</v>
      </c>
      <c r="V50">
        <f t="shared" si="19"/>
        <v>0.41256644</v>
      </c>
      <c r="X50">
        <v>0.764961541748248</v>
      </c>
      <c r="Y50">
        <f t="shared" si="20"/>
        <v>6.603148028370877</v>
      </c>
      <c r="AA50">
        <v>0.372244661545295</v>
      </c>
      <c r="AB50">
        <f t="shared" si="21"/>
        <v>3.2132159184589866</v>
      </c>
      <c r="AD50">
        <v>0.223211421357575</v>
      </c>
      <c r="AE50">
        <f t="shared" si="22"/>
        <v>1.9267609891585873</v>
      </c>
      <c r="AG50">
        <v>0.104810957105012</v>
      </c>
      <c r="AH50">
        <f t="shared" si="23"/>
        <v>0.9047281817304635</v>
      </c>
      <c r="AJ50">
        <v>0.0168992507595977</v>
      </c>
      <c r="AK50">
        <f t="shared" si="24"/>
        <v>0.1458743325568473</v>
      </c>
      <c r="AM50">
        <v>0.0477952509807679</v>
      </c>
      <c r="AN50">
        <f t="shared" si="25"/>
        <v>0.41256860646598853</v>
      </c>
    </row>
    <row r="51" spans="1:40" ht="12.75">
      <c r="A51" t="s">
        <v>67</v>
      </c>
      <c r="B51">
        <v>14.324</v>
      </c>
      <c r="C51">
        <v>1.03460829182723</v>
      </c>
      <c r="D51">
        <f t="shared" si="13"/>
        <v>14.819729172133242</v>
      </c>
      <c r="F51">
        <v>0.479683405497252</v>
      </c>
      <c r="G51">
        <f t="shared" si="14"/>
        <v>6.870985100342638</v>
      </c>
      <c r="I51">
        <v>0.0551299198314568</v>
      </c>
      <c r="J51">
        <f t="shared" si="15"/>
        <v>0.7896809716657872</v>
      </c>
      <c r="L51">
        <v>0.248480329750409</v>
      </c>
      <c r="M51">
        <f t="shared" si="16"/>
        <v>3.5592322433448587</v>
      </c>
      <c r="O51">
        <v>0.0659029173031663</v>
      </c>
      <c r="P51">
        <f t="shared" si="17"/>
        <v>0.9439933874505542</v>
      </c>
      <c r="R51">
        <v>0.141527625418295</v>
      </c>
      <c r="S51">
        <f t="shared" si="18"/>
        <v>2.0272417064916577</v>
      </c>
      <c r="U51">
        <v>0.0438840940266526</v>
      </c>
      <c r="V51">
        <f t="shared" si="19"/>
        <v>0.6285957628377719</v>
      </c>
      <c r="X51">
        <v>0.939619780019853</v>
      </c>
      <c r="Y51">
        <f t="shared" si="20"/>
        <v>13.459113729004375</v>
      </c>
      <c r="AA51">
        <v>0.46710335031195</v>
      </c>
      <c r="AB51">
        <f t="shared" si="21"/>
        <v>6.690788389868372</v>
      </c>
      <c r="AD51">
        <v>0.108317208651612</v>
      </c>
      <c r="AE51">
        <f t="shared" si="22"/>
        <v>1.5515356967256904</v>
      </c>
      <c r="AG51">
        <v>0.194805811448412</v>
      </c>
      <c r="AH51">
        <f t="shared" si="23"/>
        <v>2.7903984431870534</v>
      </c>
      <c r="AJ51">
        <v>0.125509315581226</v>
      </c>
      <c r="AK51">
        <f t="shared" si="24"/>
        <v>1.7977954363854811</v>
      </c>
      <c r="AM51">
        <v>0.0438840940266526</v>
      </c>
      <c r="AN51">
        <f t="shared" si="25"/>
        <v>0.6285957628377719</v>
      </c>
    </row>
    <row r="52" spans="1:40" ht="12.75">
      <c r="A52" t="s">
        <v>68</v>
      </c>
      <c r="B52">
        <v>1336.551</v>
      </c>
      <c r="C52">
        <v>2.2140940908682</v>
      </c>
      <c r="D52">
        <f t="shared" si="13"/>
        <v>2959.2496712439834</v>
      </c>
      <c r="F52">
        <v>0.529360448732281</v>
      </c>
      <c r="G52">
        <f t="shared" si="14"/>
        <v>707.517237113579</v>
      </c>
      <c r="I52">
        <v>0.114332238122592</v>
      </c>
      <c r="J52">
        <f t="shared" si="15"/>
        <v>152.81086719498845</v>
      </c>
      <c r="L52">
        <v>0.148064631322013</v>
      </c>
      <c r="M52">
        <f t="shared" si="16"/>
        <v>197.8959310580678</v>
      </c>
      <c r="O52">
        <v>0.122729504882885</v>
      </c>
      <c r="P52">
        <f t="shared" si="17"/>
        <v>164.03424248072483</v>
      </c>
      <c r="R52">
        <v>1.20650477980587</v>
      </c>
      <c r="S52">
        <f t="shared" si="18"/>
        <v>1612.555169954315</v>
      </c>
      <c r="U52">
        <v>0.093102488002555</v>
      </c>
      <c r="V52">
        <f t="shared" si="19"/>
        <v>124.43622344230288</v>
      </c>
      <c r="X52">
        <v>0.978056610782272</v>
      </c>
      <c r="Y52">
        <f t="shared" si="20"/>
        <v>1307.2225411976565</v>
      </c>
      <c r="AA52">
        <v>0.472166858416139</v>
      </c>
      <c r="AB52">
        <f t="shared" si="21"/>
        <v>631.0750867829489</v>
      </c>
      <c r="AD52">
        <v>0.111699509524373</v>
      </c>
      <c r="AE52">
        <f t="shared" si="22"/>
        <v>149.29209115431027</v>
      </c>
      <c r="AG52">
        <v>0.231364584744687</v>
      </c>
      <c r="AH52">
        <f t="shared" si="23"/>
        <v>309.2305671050961</v>
      </c>
      <c r="AJ52">
        <v>0.0697231700945183</v>
      </c>
      <c r="AK52">
        <f t="shared" si="24"/>
        <v>93.18857271299852</v>
      </c>
      <c r="AM52">
        <v>0.093102488002555</v>
      </c>
      <c r="AN52">
        <f t="shared" si="25"/>
        <v>124.43622344230288</v>
      </c>
    </row>
    <row r="53" spans="1:40" ht="12.75">
      <c r="A53" t="s">
        <v>69</v>
      </c>
      <c r="B53">
        <v>1164.67</v>
      </c>
      <c r="C53">
        <v>0.913020975500831</v>
      </c>
      <c r="D53">
        <f t="shared" si="13"/>
        <v>1063.368139536553</v>
      </c>
      <c r="F53">
        <v>0.390410663922652</v>
      </c>
      <c r="G53">
        <f t="shared" si="14"/>
        <v>454.69958795079515</v>
      </c>
      <c r="I53">
        <v>0.0036161695966824</v>
      </c>
      <c r="J53">
        <f t="shared" si="15"/>
        <v>4.211644244168091</v>
      </c>
      <c r="L53">
        <v>0.120078440582238</v>
      </c>
      <c r="M53">
        <f t="shared" si="16"/>
        <v>139.85175739291515</v>
      </c>
      <c r="O53">
        <v>0.0196393355699933</v>
      </c>
      <c r="P53">
        <f t="shared" si="17"/>
        <v>22.8733449583041</v>
      </c>
      <c r="R53">
        <v>0.32737411934302</v>
      </c>
      <c r="S53">
        <f t="shared" si="18"/>
        <v>381.28281557523513</v>
      </c>
      <c r="U53">
        <v>0.0519022464862451</v>
      </c>
      <c r="V53">
        <f t="shared" si="19"/>
        <v>60.44898941513508</v>
      </c>
      <c r="X53">
        <v>0.510296296143095</v>
      </c>
      <c r="Y53">
        <f t="shared" si="20"/>
        <v>594.3267872289786</v>
      </c>
      <c r="AA53">
        <v>0.399264004645144</v>
      </c>
      <c r="AB53">
        <f t="shared" si="21"/>
        <v>465.0108082900599</v>
      </c>
      <c r="AD53">
        <v>0.00369056947007468</v>
      </c>
      <c r="AE53">
        <f t="shared" si="22"/>
        <v>4.298295544711878</v>
      </c>
      <c r="AG53">
        <v>0.0227077485135999</v>
      </c>
      <c r="AH53">
        <f t="shared" si="23"/>
        <v>26.447033461334396</v>
      </c>
      <c r="AJ53">
        <v>0.0327317270280309</v>
      </c>
      <c r="AK53">
        <f t="shared" si="24"/>
        <v>38.12166051773675</v>
      </c>
      <c r="AM53">
        <v>0.0519022464862451</v>
      </c>
      <c r="AN53">
        <f t="shared" si="25"/>
        <v>60.44898941513508</v>
      </c>
    </row>
    <row r="54" spans="1:40" ht="12.75">
      <c r="A54" t="s">
        <v>141</v>
      </c>
      <c r="B54">
        <v>72.437</v>
      </c>
      <c r="C54">
        <v>2.68468703053005</v>
      </c>
      <c r="D54">
        <f t="shared" si="13"/>
        <v>194.47067443050523</v>
      </c>
      <c r="F54">
        <v>0.648225303121677</v>
      </c>
      <c r="G54">
        <f t="shared" si="14"/>
        <v>46.95549628222492</v>
      </c>
      <c r="I54">
        <v>0.0987254238620634</v>
      </c>
      <c r="J54">
        <f t="shared" si="15"/>
        <v>7.151373528296286</v>
      </c>
      <c r="L54">
        <v>0.053102673415452</v>
      </c>
      <c r="M54">
        <f t="shared" si="16"/>
        <v>3.8465983541950965</v>
      </c>
      <c r="O54">
        <v>0.0943417942930102</v>
      </c>
      <c r="P54">
        <f t="shared" si="17"/>
        <v>6.83383655320278</v>
      </c>
      <c r="R54">
        <v>1.70581633193442</v>
      </c>
      <c r="S54">
        <f t="shared" si="18"/>
        <v>123.56421763633358</v>
      </c>
      <c r="U54">
        <v>0.0844755039034286</v>
      </c>
      <c r="V54">
        <f t="shared" si="19"/>
        <v>6.119152076252657</v>
      </c>
      <c r="X54">
        <v>0.813930956519876</v>
      </c>
      <c r="Y54">
        <f t="shared" si="20"/>
        <v>58.958716697430255</v>
      </c>
      <c r="AA54">
        <v>0.526819264958118</v>
      </c>
      <c r="AB54">
        <f t="shared" si="21"/>
        <v>38.161207095771196</v>
      </c>
      <c r="AD54">
        <v>0.0759095123945888</v>
      </c>
      <c r="AE54">
        <f t="shared" si="22"/>
        <v>5.498657349326829</v>
      </c>
      <c r="AG54">
        <v>0.0675805266687492</v>
      </c>
      <c r="AH54">
        <f t="shared" si="23"/>
        <v>4.895330610304185</v>
      </c>
      <c r="AJ54">
        <v>0.0591461485949916</v>
      </c>
      <c r="AK54">
        <f t="shared" si="24"/>
        <v>4.284369565775407</v>
      </c>
      <c r="AM54">
        <v>0.0844755039034286</v>
      </c>
      <c r="AN54">
        <f t="shared" si="25"/>
        <v>6.119152076252657</v>
      </c>
    </row>
    <row r="55" spans="1:40" ht="12.75">
      <c r="A55" t="s">
        <v>53</v>
      </c>
      <c r="B55">
        <v>29.486</v>
      </c>
      <c r="C55">
        <v>1.34669462733322</v>
      </c>
      <c r="D55">
        <f t="shared" si="13"/>
        <v>39.70863778154733</v>
      </c>
      <c r="F55">
        <v>0.377516576417679</v>
      </c>
      <c r="G55">
        <f t="shared" si="14"/>
        <v>11.131453772251684</v>
      </c>
      <c r="I55">
        <v>0.030088960362251</v>
      </c>
      <c r="J55">
        <f t="shared" si="15"/>
        <v>0.8872030852413331</v>
      </c>
      <c r="L55">
        <v>0.00817370960152261</v>
      </c>
      <c r="M55">
        <f t="shared" si="16"/>
        <v>0.24101000131049571</v>
      </c>
      <c r="O55">
        <v>0.00577719548498568</v>
      </c>
      <c r="P55">
        <f t="shared" si="17"/>
        <v>0.17034638607028776</v>
      </c>
      <c r="R55">
        <v>0.893361493912918</v>
      </c>
      <c r="S55">
        <f t="shared" si="18"/>
        <v>26.3416570095163</v>
      </c>
      <c r="U55">
        <v>0.0317766915538658</v>
      </c>
      <c r="V55">
        <f t="shared" si="19"/>
        <v>0.936967527157287</v>
      </c>
      <c r="X55">
        <v>0.301444417272572</v>
      </c>
      <c r="Y55">
        <f t="shared" si="20"/>
        <v>8.888390087699058</v>
      </c>
      <c r="AA55">
        <v>0.189764599689431</v>
      </c>
      <c r="AB55">
        <f t="shared" si="21"/>
        <v>5.595398986442563</v>
      </c>
      <c r="AD55">
        <v>0.0212390127000179</v>
      </c>
      <c r="AE55">
        <f t="shared" si="22"/>
        <v>0.6262535284727277</v>
      </c>
      <c r="AG55">
        <v>0.0518327389422473</v>
      </c>
      <c r="AH55">
        <f t="shared" si="23"/>
        <v>1.528340140451104</v>
      </c>
      <c r="AJ55">
        <v>0.00683137438701</v>
      </c>
      <c r="AK55">
        <f t="shared" si="24"/>
        <v>0.20142990517537687</v>
      </c>
      <c r="AM55">
        <v>0.0317766915538658</v>
      </c>
      <c r="AN55">
        <f t="shared" si="25"/>
        <v>0.936967527157287</v>
      </c>
    </row>
    <row r="56" spans="1:40" ht="12.75">
      <c r="A56" t="s">
        <v>54</v>
      </c>
      <c r="B56">
        <v>6.932</v>
      </c>
      <c r="C56">
        <v>4.81750943549366</v>
      </c>
      <c r="D56">
        <f t="shared" si="13"/>
        <v>33.39497540684205</v>
      </c>
      <c r="F56">
        <v>1.0044471115335</v>
      </c>
      <c r="G56">
        <f t="shared" si="14"/>
        <v>6.962827377150223</v>
      </c>
      <c r="I56">
        <v>0.142415276684101</v>
      </c>
      <c r="J56">
        <f t="shared" si="15"/>
        <v>0.9872226979741883</v>
      </c>
      <c r="L56">
        <v>0.356554740289102</v>
      </c>
      <c r="M56">
        <f t="shared" si="16"/>
        <v>2.471637459684055</v>
      </c>
      <c r="O56">
        <v>0.170669452615899</v>
      </c>
      <c r="P56">
        <f t="shared" si="17"/>
        <v>1.183080645533412</v>
      </c>
      <c r="R56">
        <v>3.07574616705604</v>
      </c>
      <c r="S56">
        <f t="shared" si="18"/>
        <v>21.321072430032473</v>
      </c>
      <c r="U56">
        <v>0.0676766873150225</v>
      </c>
      <c r="V56">
        <f t="shared" si="19"/>
        <v>0.4691347964677359</v>
      </c>
      <c r="X56">
        <v>0.317725702756068</v>
      </c>
      <c r="Y56">
        <f t="shared" si="20"/>
        <v>2.2024745715050633</v>
      </c>
      <c r="AA56">
        <v>0.194203117075849</v>
      </c>
      <c r="AB56">
        <f t="shared" si="21"/>
        <v>1.3462160075697853</v>
      </c>
      <c r="AD56">
        <v>0.00664990723295225</v>
      </c>
      <c r="AE56">
        <f t="shared" si="22"/>
        <v>0.046097156938825004</v>
      </c>
      <c r="AG56">
        <v>0.0348418711540489</v>
      </c>
      <c r="AH56">
        <f t="shared" si="23"/>
        <v>0.241523850839867</v>
      </c>
      <c r="AJ56">
        <v>0.0143541199781957</v>
      </c>
      <c r="AK56">
        <f t="shared" si="24"/>
        <v>0.0995027596888526</v>
      </c>
      <c r="AM56">
        <v>0.0676766873150225</v>
      </c>
      <c r="AN56">
        <f t="shared" si="25"/>
        <v>0.4691347964677359</v>
      </c>
    </row>
    <row r="57" spans="1:40" ht="12.75">
      <c r="A57" t="s">
        <v>127</v>
      </c>
      <c r="B57">
        <v>127.396</v>
      </c>
      <c r="C57">
        <v>4.72893621461108</v>
      </c>
      <c r="D57">
        <f t="shared" si="13"/>
        <v>602.4475579965931</v>
      </c>
      <c r="F57">
        <v>0.565990294433662</v>
      </c>
      <c r="G57">
        <f t="shared" si="14"/>
        <v>72.1048995496708</v>
      </c>
      <c r="I57">
        <v>0.0664830221338299</v>
      </c>
      <c r="J57">
        <f t="shared" si="15"/>
        <v>8.469671087761393</v>
      </c>
      <c r="L57">
        <v>0.274659221601096</v>
      </c>
      <c r="M57">
        <f t="shared" si="16"/>
        <v>34.990486195093226</v>
      </c>
      <c r="O57">
        <v>0.62437156225827</v>
      </c>
      <c r="P57">
        <f t="shared" si="17"/>
        <v>79.54243954545456</v>
      </c>
      <c r="R57">
        <v>3.1345519678093</v>
      </c>
      <c r="S57">
        <f t="shared" si="18"/>
        <v>399.3293824910336</v>
      </c>
      <c r="U57">
        <v>0.0628801463749223</v>
      </c>
      <c r="V57">
        <f t="shared" si="19"/>
        <v>8.010679127579602</v>
      </c>
      <c r="X57">
        <v>0.599116097195561</v>
      </c>
      <c r="Y57">
        <f t="shared" si="20"/>
        <v>76.3249943183257</v>
      </c>
      <c r="AA57">
        <v>0.117913202336707</v>
      </c>
      <c r="AB57">
        <f t="shared" si="21"/>
        <v>15.021670324887126</v>
      </c>
      <c r="AD57">
        <v>0.0033435026234183</v>
      </c>
      <c r="AE57">
        <f t="shared" si="22"/>
        <v>0.42594886021299777</v>
      </c>
      <c r="AG57">
        <v>0.341287075186233</v>
      </c>
      <c r="AH57">
        <f t="shared" si="23"/>
        <v>43.478608230425344</v>
      </c>
      <c r="AJ57">
        <v>0.0736921706742805</v>
      </c>
      <c r="AK57">
        <f t="shared" si="24"/>
        <v>9.388087775220638</v>
      </c>
      <c r="AM57">
        <v>0.0628801463749223</v>
      </c>
      <c r="AN57">
        <f t="shared" si="25"/>
        <v>8.010679127579602</v>
      </c>
    </row>
    <row r="58" spans="1:40" ht="12.75">
      <c r="A58" t="s">
        <v>55</v>
      </c>
      <c r="B58">
        <v>5.941</v>
      </c>
      <c r="C58">
        <v>2.0525486459776</v>
      </c>
      <c r="D58">
        <f t="shared" si="13"/>
        <v>12.194191505752922</v>
      </c>
      <c r="F58">
        <v>0.74740937535196</v>
      </c>
      <c r="G58">
        <f t="shared" si="14"/>
        <v>4.440359098965994</v>
      </c>
      <c r="I58">
        <v>0.155553925864603</v>
      </c>
      <c r="J58">
        <f t="shared" si="15"/>
        <v>0.9241458735616065</v>
      </c>
      <c r="L58">
        <v>0.187522309489397</v>
      </c>
      <c r="M58">
        <f t="shared" si="16"/>
        <v>1.1140700406765076</v>
      </c>
      <c r="O58">
        <v>0.0412179666730871</v>
      </c>
      <c r="P58">
        <f t="shared" si="17"/>
        <v>0.24487594000481047</v>
      </c>
      <c r="R58">
        <v>0.829239946466546</v>
      </c>
      <c r="S58">
        <f t="shared" si="18"/>
        <v>4.926514521957749</v>
      </c>
      <c r="U58">
        <v>0.0916051221320034</v>
      </c>
      <c r="V58">
        <f t="shared" si="19"/>
        <v>0.5442260305862322</v>
      </c>
      <c r="X58">
        <v>0.241289049359286</v>
      </c>
      <c r="Y58">
        <f t="shared" si="20"/>
        <v>1.433498242243518</v>
      </c>
      <c r="AA58">
        <v>0.099025298332874</v>
      </c>
      <c r="AB58">
        <f t="shared" si="21"/>
        <v>0.5883092973956044</v>
      </c>
      <c r="AD58">
        <v>0.0210650676290273</v>
      </c>
      <c r="AE58">
        <f t="shared" si="22"/>
        <v>0.12514756678405117</v>
      </c>
      <c r="AG58">
        <v>0.0259126212892475</v>
      </c>
      <c r="AH58">
        <f t="shared" si="23"/>
        <v>0.1539468830794194</v>
      </c>
      <c r="AJ58">
        <v>0.00368093997613334</v>
      </c>
      <c r="AK58">
        <f t="shared" si="24"/>
        <v>0.021868464398208172</v>
      </c>
      <c r="AM58">
        <v>0.0916051221320034</v>
      </c>
      <c r="AN58">
        <f t="shared" si="25"/>
        <v>0.5442260305862322</v>
      </c>
    </row>
    <row r="59" spans="1:40" ht="12.75">
      <c r="A59" t="s">
        <v>56</v>
      </c>
      <c r="B59">
        <v>15.408</v>
      </c>
      <c r="C59">
        <v>4.54410289</v>
      </c>
      <c r="D59">
        <f t="shared" si="13"/>
        <v>70.01553732912</v>
      </c>
      <c r="F59">
        <v>1.0472</v>
      </c>
      <c r="G59">
        <f t="shared" si="14"/>
        <v>16.1352576</v>
      </c>
      <c r="I59">
        <v>0.182102</v>
      </c>
      <c r="J59">
        <f t="shared" si="15"/>
        <v>2.805827616</v>
      </c>
      <c r="L59">
        <v>0.1640721</v>
      </c>
      <c r="M59">
        <f t="shared" si="16"/>
        <v>2.5280229168</v>
      </c>
      <c r="O59">
        <v>0.02078879</v>
      </c>
      <c r="P59">
        <f t="shared" si="17"/>
        <v>0.32031367632</v>
      </c>
      <c r="R59">
        <v>3.0737</v>
      </c>
      <c r="S59">
        <f t="shared" si="18"/>
        <v>47.3595696</v>
      </c>
      <c r="U59">
        <v>0.0559097</v>
      </c>
      <c r="V59">
        <f t="shared" si="19"/>
        <v>0.8614566576</v>
      </c>
      <c r="X59">
        <v>4.00994953804065</v>
      </c>
      <c r="Y59">
        <f t="shared" si="20"/>
        <v>61.785302482130334</v>
      </c>
      <c r="AA59">
        <v>1.60269099891328</v>
      </c>
      <c r="AB59">
        <f t="shared" si="21"/>
        <v>24.69426291125582</v>
      </c>
      <c r="AD59">
        <v>2.04126165728467</v>
      </c>
      <c r="AE59">
        <f t="shared" si="22"/>
        <v>31.451759615442192</v>
      </c>
      <c r="AG59">
        <v>0.24999155617225</v>
      </c>
      <c r="AH59">
        <f t="shared" si="23"/>
        <v>3.851869897502028</v>
      </c>
      <c r="AJ59">
        <v>0.060095595935517</v>
      </c>
      <c r="AK59">
        <f t="shared" si="24"/>
        <v>0.9259529421744459</v>
      </c>
      <c r="AM59">
        <v>0.0559097297349302</v>
      </c>
      <c r="AN59">
        <f t="shared" si="25"/>
        <v>0.8614571157558044</v>
      </c>
    </row>
    <row r="60" spans="1:40" ht="12.75">
      <c r="A60" t="s">
        <v>142</v>
      </c>
      <c r="B60">
        <v>23.728</v>
      </c>
      <c r="C60">
        <v>1.32274097219862</v>
      </c>
      <c r="D60">
        <f t="shared" si="13"/>
        <v>31.385997788328858</v>
      </c>
      <c r="F60">
        <v>0.360162349715932</v>
      </c>
      <c r="G60">
        <f t="shared" si="14"/>
        <v>8.545932234059634</v>
      </c>
      <c r="I60">
        <v>0.00185126415802418</v>
      </c>
      <c r="J60">
        <f t="shared" si="15"/>
        <v>0.04392679594159774</v>
      </c>
      <c r="L60">
        <v>0.140622654155327</v>
      </c>
      <c r="M60">
        <f t="shared" si="16"/>
        <v>3.336694337797599</v>
      </c>
      <c r="O60">
        <v>0.042714744683691</v>
      </c>
      <c r="P60">
        <f t="shared" si="17"/>
        <v>1.0135354618546202</v>
      </c>
      <c r="R60">
        <v>0.721102587123269</v>
      </c>
      <c r="S60">
        <f t="shared" si="18"/>
        <v>17.110322187260927</v>
      </c>
      <c r="U60">
        <v>0.0562873723623785</v>
      </c>
      <c r="V60">
        <f t="shared" si="19"/>
        <v>1.335586771414517</v>
      </c>
      <c r="X60">
        <v>0.580469765410037</v>
      </c>
      <c r="Y60">
        <f t="shared" si="20"/>
        <v>13.77338659364936</v>
      </c>
      <c r="AA60">
        <v>0.285399153391478</v>
      </c>
      <c r="AB60">
        <f t="shared" si="21"/>
        <v>6.77195111167299</v>
      </c>
      <c r="AD60">
        <v>0.00157138524754458</v>
      </c>
      <c r="AE60">
        <f t="shared" si="22"/>
        <v>0.03728582915373779</v>
      </c>
      <c r="AG60">
        <v>0.2370105419774</v>
      </c>
      <c r="AH60">
        <f t="shared" si="23"/>
        <v>5.623786140039748</v>
      </c>
      <c r="AJ60">
        <v>0.000201312431235681</v>
      </c>
      <c r="AK60">
        <f t="shared" si="24"/>
        <v>0.004776741368360239</v>
      </c>
      <c r="AM60">
        <v>0.0562873723623785</v>
      </c>
      <c r="AN60">
        <f t="shared" si="25"/>
        <v>1.335586771414517</v>
      </c>
    </row>
    <row r="61" spans="1:40" ht="12.75">
      <c r="A61" t="s">
        <v>143</v>
      </c>
      <c r="B61">
        <v>47.962</v>
      </c>
      <c r="C61">
        <v>4.86913970220926</v>
      </c>
      <c r="D61">
        <f t="shared" si="13"/>
        <v>233.53367839736055</v>
      </c>
      <c r="F61">
        <v>0.750643142247276</v>
      </c>
      <c r="G61">
        <f t="shared" si="14"/>
        <v>36.002346388463856</v>
      </c>
      <c r="I61">
        <v>0.0816259945341496</v>
      </c>
      <c r="J61">
        <f t="shared" si="15"/>
        <v>3.9149459498468837</v>
      </c>
      <c r="L61">
        <v>0.25750595343488</v>
      </c>
      <c r="M61">
        <f t="shared" si="16"/>
        <v>12.350500538643715</v>
      </c>
      <c r="O61">
        <v>0.538441707665806</v>
      </c>
      <c r="P61">
        <f t="shared" si="17"/>
        <v>25.82474118306739</v>
      </c>
      <c r="R61">
        <v>3.17250919550253</v>
      </c>
      <c r="S61">
        <f t="shared" si="18"/>
        <v>152.15988603469236</v>
      </c>
      <c r="U61">
        <v>0.0684137088246162</v>
      </c>
      <c r="V61">
        <f t="shared" si="19"/>
        <v>3.2812583026462425</v>
      </c>
      <c r="X61">
        <v>0.334806526684282</v>
      </c>
      <c r="Y61">
        <f t="shared" si="20"/>
        <v>16.057990632831537</v>
      </c>
      <c r="AA61">
        <v>0.168833981856152</v>
      </c>
      <c r="AB61">
        <f t="shared" si="21"/>
        <v>8.097615437784762</v>
      </c>
      <c r="AD61">
        <v>0.000942166692687527</v>
      </c>
      <c r="AE61">
        <f t="shared" si="22"/>
        <v>0.04518819891467918</v>
      </c>
      <c r="AG61">
        <v>0.0944715615121193</v>
      </c>
      <c r="AH61">
        <f t="shared" si="23"/>
        <v>4.531045033244267</v>
      </c>
      <c r="AJ61">
        <v>0.00214510779870741</v>
      </c>
      <c r="AK61">
        <f t="shared" si="24"/>
        <v>0.10288366024160481</v>
      </c>
      <c r="AM61">
        <v>0.0684137088246162</v>
      </c>
      <c r="AN61">
        <f t="shared" si="25"/>
        <v>3.2812583026462425</v>
      </c>
    </row>
    <row r="62" spans="1:40" ht="12.75">
      <c r="A62" t="s">
        <v>57</v>
      </c>
      <c r="B62">
        <v>2.851</v>
      </c>
      <c r="C62">
        <v>6.32493242232553</v>
      </c>
      <c r="D62">
        <f t="shared" si="13"/>
        <v>18.032382336050084</v>
      </c>
      <c r="F62">
        <v>0.754267251654456</v>
      </c>
      <c r="G62">
        <f t="shared" si="14"/>
        <v>2.150415934466854</v>
      </c>
      <c r="I62">
        <v>0.380749752754346</v>
      </c>
      <c r="J62">
        <f t="shared" si="15"/>
        <v>1.0855175451026404</v>
      </c>
      <c r="L62">
        <v>0.250763495167757</v>
      </c>
      <c r="M62">
        <f t="shared" si="16"/>
        <v>0.7149267247232751</v>
      </c>
      <c r="O62">
        <v>0.336416186371044</v>
      </c>
      <c r="P62">
        <f t="shared" si="17"/>
        <v>0.9591225473438464</v>
      </c>
      <c r="R62">
        <v>4.52764156325299</v>
      </c>
      <c r="S62">
        <f t="shared" si="18"/>
        <v>12.908306096834275</v>
      </c>
      <c r="U62">
        <v>0.0750941731249407</v>
      </c>
      <c r="V62">
        <f t="shared" si="19"/>
        <v>0.21409348757920593</v>
      </c>
      <c r="X62">
        <v>0.395486404993337</v>
      </c>
      <c r="Y62">
        <f t="shared" si="20"/>
        <v>1.1275317406360037</v>
      </c>
      <c r="AA62">
        <v>0.0182120064167196</v>
      </c>
      <c r="AB62">
        <f t="shared" si="21"/>
        <v>0.051922430294067574</v>
      </c>
      <c r="AD62">
        <v>0.00807019961852679</v>
      </c>
      <c r="AE62">
        <f t="shared" si="22"/>
        <v>0.02300813911241988</v>
      </c>
      <c r="AG62">
        <v>0.00390343400318855</v>
      </c>
      <c r="AH62">
        <f t="shared" si="23"/>
        <v>0.011128690343090556</v>
      </c>
      <c r="AJ62">
        <v>0.290206591829961</v>
      </c>
      <c r="AK62">
        <f t="shared" si="24"/>
        <v>0.8273789933072188</v>
      </c>
      <c r="AM62">
        <v>0.0750941731249407</v>
      </c>
      <c r="AN62">
        <f t="shared" si="25"/>
        <v>0.21409348757920593</v>
      </c>
    </row>
    <row r="63" spans="1:40" ht="12.75">
      <c r="A63" t="s">
        <v>58</v>
      </c>
      <c r="B63">
        <v>5.346</v>
      </c>
      <c r="C63">
        <v>1.2468544</v>
      </c>
      <c r="D63">
        <f t="shared" si="13"/>
        <v>6.6656836224</v>
      </c>
      <c r="F63">
        <v>0.5533099</v>
      </c>
      <c r="G63">
        <f t="shared" si="14"/>
        <v>2.9579947254000003</v>
      </c>
      <c r="I63">
        <v>0.163497</v>
      </c>
      <c r="J63">
        <f t="shared" si="15"/>
        <v>0.874054962</v>
      </c>
      <c r="L63">
        <v>0.031394</v>
      </c>
      <c r="M63">
        <f t="shared" si="16"/>
        <v>0.167832324</v>
      </c>
      <c r="O63">
        <v>0.0132097</v>
      </c>
      <c r="P63">
        <f t="shared" si="17"/>
        <v>0.0706190562</v>
      </c>
      <c r="R63">
        <v>0.407797</v>
      </c>
      <c r="S63">
        <f t="shared" si="18"/>
        <v>2.180082762</v>
      </c>
      <c r="U63">
        <v>0.07764544</v>
      </c>
      <c r="V63">
        <f t="shared" si="19"/>
        <v>0.41509252224</v>
      </c>
      <c r="X63">
        <v>1.34377611901095</v>
      </c>
      <c r="Y63">
        <f t="shared" si="20"/>
        <v>7.1838271322325395</v>
      </c>
      <c r="AA63">
        <v>0.46367253521852</v>
      </c>
      <c r="AB63">
        <f t="shared" si="21"/>
        <v>2.478793373278208</v>
      </c>
      <c r="AD63">
        <v>0.663621178214087</v>
      </c>
      <c r="AE63">
        <f t="shared" si="22"/>
        <v>3.547718818732509</v>
      </c>
      <c r="AG63">
        <v>0.0828203244863608</v>
      </c>
      <c r="AH63">
        <f t="shared" si="23"/>
        <v>0.44275745470408484</v>
      </c>
      <c r="AJ63">
        <v>0.0560166366688767</v>
      </c>
      <c r="AK63">
        <f t="shared" si="24"/>
        <v>0.2994649396318148</v>
      </c>
      <c r="AM63">
        <v>0.0776454444231043</v>
      </c>
      <c r="AN63">
        <f t="shared" si="25"/>
        <v>0.4150925458859156</v>
      </c>
    </row>
    <row r="64" spans="1:40" ht="12.75">
      <c r="A64" t="s">
        <v>144</v>
      </c>
      <c r="B64">
        <v>6.092</v>
      </c>
      <c r="C64">
        <v>1.27853713698856</v>
      </c>
      <c r="D64">
        <f t="shared" si="13"/>
        <v>7.788848238534308</v>
      </c>
      <c r="F64">
        <v>0.520552217534646</v>
      </c>
      <c r="G64">
        <f t="shared" si="14"/>
        <v>3.171204109221063</v>
      </c>
      <c r="I64">
        <v>0.142512450701199</v>
      </c>
      <c r="J64">
        <f t="shared" si="15"/>
        <v>0.8681858496717043</v>
      </c>
      <c r="L64">
        <v>0.367454747161181</v>
      </c>
      <c r="M64">
        <f t="shared" si="16"/>
        <v>2.238534319705914</v>
      </c>
      <c r="O64">
        <v>0.0147893474025205</v>
      </c>
      <c r="P64">
        <f t="shared" si="17"/>
        <v>0.09009670437615487</v>
      </c>
      <c r="R64">
        <v>0.110361751603485</v>
      </c>
      <c r="S64">
        <f t="shared" si="18"/>
        <v>0.6723237907684306</v>
      </c>
      <c r="U64">
        <v>0.122866622585532</v>
      </c>
      <c r="V64">
        <f t="shared" si="19"/>
        <v>0.7485034647910609</v>
      </c>
      <c r="X64">
        <v>1.58385839656958</v>
      </c>
      <c r="Y64">
        <f t="shared" si="20"/>
        <v>9.64886535190188</v>
      </c>
      <c r="AA64">
        <v>0.51442867851836</v>
      </c>
      <c r="AB64">
        <f t="shared" si="21"/>
        <v>3.1338995095338493</v>
      </c>
      <c r="AD64">
        <v>0.178804577803541</v>
      </c>
      <c r="AE64">
        <f t="shared" si="22"/>
        <v>1.0892774879791718</v>
      </c>
      <c r="AG64">
        <v>0.731569255312835</v>
      </c>
      <c r="AH64">
        <f t="shared" si="23"/>
        <v>4.456719903365791</v>
      </c>
      <c r="AJ64">
        <v>0.0361892623493123</v>
      </c>
      <c r="AK64">
        <f t="shared" si="24"/>
        <v>0.22046498623201052</v>
      </c>
      <c r="AM64">
        <v>0.122866622585532</v>
      </c>
      <c r="AN64">
        <f t="shared" si="25"/>
        <v>0.7485034647910609</v>
      </c>
    </row>
    <row r="65" spans="1:40" ht="12.75">
      <c r="A65" t="s">
        <v>59</v>
      </c>
      <c r="B65">
        <v>4.162</v>
      </c>
      <c r="C65">
        <v>2.90289547296525</v>
      </c>
      <c r="D65">
        <f t="shared" si="13"/>
        <v>12.08185095848137</v>
      </c>
      <c r="F65">
        <v>0.76797670144101</v>
      </c>
      <c r="G65">
        <f t="shared" si="14"/>
        <v>3.1963190313974836</v>
      </c>
      <c r="I65">
        <v>0.300379953670802</v>
      </c>
      <c r="J65">
        <f t="shared" si="15"/>
        <v>1.2501813671778779</v>
      </c>
      <c r="L65">
        <v>0.280978005590437</v>
      </c>
      <c r="M65">
        <f t="shared" si="16"/>
        <v>1.1694304592673987</v>
      </c>
      <c r="O65">
        <v>0.0725222362805364</v>
      </c>
      <c r="P65">
        <f t="shared" si="17"/>
        <v>0.3018375473995925</v>
      </c>
      <c r="R65">
        <v>1.42665010594639</v>
      </c>
      <c r="S65">
        <f t="shared" si="18"/>
        <v>5.937717740948876</v>
      </c>
      <c r="U65">
        <v>0.054388470036073</v>
      </c>
      <c r="V65">
        <f t="shared" si="19"/>
        <v>0.22636481229013583</v>
      </c>
      <c r="X65">
        <v>0.40406356288764</v>
      </c>
      <c r="Y65">
        <f t="shared" si="20"/>
        <v>1.6817125487383577</v>
      </c>
      <c r="AA65">
        <v>0.228175572289913</v>
      </c>
      <c r="AB65">
        <f t="shared" si="21"/>
        <v>0.9496667318706179</v>
      </c>
      <c r="AD65">
        <v>0.0508458116655837</v>
      </c>
      <c r="AE65">
        <f t="shared" si="22"/>
        <v>0.21162026815215934</v>
      </c>
      <c r="AG65">
        <v>0.0619448965917663</v>
      </c>
      <c r="AH65">
        <f t="shared" si="23"/>
        <v>0.25781465961493133</v>
      </c>
      <c r="AJ65">
        <v>0.00870881230430434</v>
      </c>
      <c r="AK65">
        <f t="shared" si="24"/>
        <v>0.036246076810514664</v>
      </c>
      <c r="AM65">
        <v>0.054388470036073</v>
      </c>
      <c r="AN65">
        <f t="shared" si="25"/>
        <v>0.22636481229013583</v>
      </c>
    </row>
    <row r="66" spans="1:40" ht="12.75">
      <c r="A66" t="s">
        <v>172</v>
      </c>
      <c r="B66">
        <v>26.556</v>
      </c>
      <c r="C66">
        <v>4.86449929889805</v>
      </c>
      <c r="D66">
        <f t="shared" si="13"/>
        <v>129.18164338153662</v>
      </c>
      <c r="F66">
        <v>0.580836946635123</v>
      </c>
      <c r="G66">
        <f t="shared" si="14"/>
        <v>15.424705954842326</v>
      </c>
      <c r="I66">
        <v>0.0931410187972793</v>
      </c>
      <c r="J66">
        <f t="shared" si="15"/>
        <v>2.4734528951805492</v>
      </c>
      <c r="L66">
        <v>0.486594840792935</v>
      </c>
      <c r="M66">
        <f t="shared" si="16"/>
        <v>12.922012592097182</v>
      </c>
      <c r="O66">
        <v>0.50593742530907</v>
      </c>
      <c r="P66">
        <f t="shared" si="17"/>
        <v>13.435674266507664</v>
      </c>
      <c r="R66">
        <v>3.11949444336595</v>
      </c>
      <c r="S66">
        <f t="shared" si="18"/>
        <v>82.84129443802618</v>
      </c>
      <c r="U66">
        <v>0.0784946239976897</v>
      </c>
      <c r="V66">
        <f t="shared" si="19"/>
        <v>2.0845032348826478</v>
      </c>
      <c r="X66">
        <v>2.60600741078308</v>
      </c>
      <c r="Y66">
        <f t="shared" si="20"/>
        <v>69.20513280075548</v>
      </c>
      <c r="AA66">
        <v>0.890399888442343</v>
      </c>
      <c r="AB66">
        <f t="shared" si="21"/>
        <v>23.645459437474862</v>
      </c>
      <c r="AD66">
        <v>0.0154327638929048</v>
      </c>
      <c r="AE66">
        <f t="shared" si="22"/>
        <v>0.4098324779399799</v>
      </c>
      <c r="AG66">
        <v>0.735647529017413</v>
      </c>
      <c r="AH66">
        <f t="shared" si="23"/>
        <v>19.53585578058642</v>
      </c>
      <c r="AJ66">
        <v>0.886032605432727</v>
      </c>
      <c r="AK66">
        <f t="shared" si="24"/>
        <v>23.5294818698715</v>
      </c>
      <c r="AM66">
        <v>0.0784946239976897</v>
      </c>
      <c r="AN66">
        <f t="shared" si="25"/>
        <v>2.0845032348826478</v>
      </c>
    </row>
    <row r="67" spans="1:40" ht="12.75">
      <c r="A67" t="s">
        <v>174</v>
      </c>
      <c r="B67">
        <v>2.611</v>
      </c>
      <c r="C67">
        <v>5.53235931671005</v>
      </c>
      <c r="D67">
        <f t="shared" si="13"/>
        <v>14.444990175929942</v>
      </c>
      <c r="F67">
        <v>0.25936439471965</v>
      </c>
      <c r="G67">
        <f t="shared" si="14"/>
        <v>0.6772004346130062</v>
      </c>
      <c r="I67">
        <v>3.88847187300547</v>
      </c>
      <c r="J67">
        <f t="shared" si="15"/>
        <v>10.152800060417283</v>
      </c>
      <c r="L67">
        <v>0.12707319136999</v>
      </c>
      <c r="M67">
        <f t="shared" si="16"/>
        <v>0.33178810266704395</v>
      </c>
      <c r="O67">
        <v>0.000187463714373304</v>
      </c>
      <c r="P67">
        <f t="shared" si="17"/>
        <v>0.0004894677582286968</v>
      </c>
      <c r="R67">
        <v>1.24495408463513</v>
      </c>
      <c r="S67">
        <f t="shared" si="18"/>
        <v>3.2505751149823245</v>
      </c>
      <c r="U67">
        <v>0.0123083092654378</v>
      </c>
      <c r="V67">
        <f t="shared" si="19"/>
        <v>0.0321369954920581</v>
      </c>
      <c r="X67">
        <v>15.1366489710177</v>
      </c>
      <c r="Y67">
        <f t="shared" si="20"/>
        <v>39.521790463327214</v>
      </c>
      <c r="AA67">
        <v>0.0662522105346027</v>
      </c>
      <c r="AB67">
        <f t="shared" si="21"/>
        <v>0.17298452170584766</v>
      </c>
      <c r="AD67">
        <v>9.12940789063813</v>
      </c>
      <c r="AE67">
        <f t="shared" si="22"/>
        <v>23.836884002456163</v>
      </c>
      <c r="AG67">
        <v>5.78007145457868</v>
      </c>
      <c r="AH67">
        <f t="shared" si="23"/>
        <v>15.091766567904935</v>
      </c>
      <c r="AJ67">
        <v>0.148609106000896</v>
      </c>
      <c r="AK67">
        <f t="shared" si="24"/>
        <v>0.3880183757683395</v>
      </c>
      <c r="AM67">
        <v>0.0123083092654378</v>
      </c>
      <c r="AN67">
        <f t="shared" si="25"/>
        <v>0.0321369954920581</v>
      </c>
    </row>
    <row r="68" spans="1:40" ht="12.75">
      <c r="A68" t="s">
        <v>70</v>
      </c>
      <c r="B68">
        <v>49.129</v>
      </c>
      <c r="C68">
        <v>1.78808467259212</v>
      </c>
      <c r="D68">
        <f t="shared" si="13"/>
        <v>87.84681187977826</v>
      </c>
      <c r="F68">
        <v>0.951811401911574</v>
      </c>
      <c r="G68">
        <f t="shared" si="14"/>
        <v>46.761542364513716</v>
      </c>
      <c r="I68">
        <v>0.00753127352006097</v>
      </c>
      <c r="J68">
        <f t="shared" si="15"/>
        <v>0.3700039367670754</v>
      </c>
      <c r="L68">
        <v>0.330657367254157</v>
      </c>
      <c r="M68">
        <f t="shared" si="16"/>
        <v>16.24486579582948</v>
      </c>
      <c r="O68">
        <v>0.281715315115094</v>
      </c>
      <c r="P68">
        <f t="shared" si="17"/>
        <v>13.840391716289453</v>
      </c>
      <c r="R68">
        <v>0.0904666999219104</v>
      </c>
      <c r="S68">
        <f t="shared" si="18"/>
        <v>4.444538500463536</v>
      </c>
      <c r="U68">
        <v>0.125902614869325</v>
      </c>
      <c r="V68">
        <f t="shared" si="19"/>
        <v>6.185469565915067</v>
      </c>
      <c r="X68">
        <v>2.04464991625108</v>
      </c>
      <c r="Y68">
        <f t="shared" si="20"/>
        <v>100.45160573549931</v>
      </c>
      <c r="AA68">
        <v>1.00424893375589</v>
      </c>
      <c r="AB68">
        <f t="shared" si="21"/>
        <v>49.337745866493115</v>
      </c>
      <c r="AD68">
        <v>0.00521777302542971</v>
      </c>
      <c r="AE68">
        <f t="shared" si="22"/>
        <v>0.2563439709663362</v>
      </c>
      <c r="AG68">
        <v>0.603681973573802</v>
      </c>
      <c r="AH68">
        <f t="shared" si="23"/>
        <v>29.658291679707318</v>
      </c>
      <c r="AJ68">
        <v>0.305598621026634</v>
      </c>
      <c r="AK68">
        <f t="shared" si="24"/>
        <v>15.0137546524175</v>
      </c>
      <c r="AM68">
        <v>0.125902614869325</v>
      </c>
      <c r="AN68">
        <f t="shared" si="25"/>
        <v>6.185469565915067</v>
      </c>
    </row>
    <row r="69" spans="1:40" ht="12.75">
      <c r="A69" t="s">
        <v>176</v>
      </c>
      <c r="B69">
        <v>28.287</v>
      </c>
      <c r="C69">
        <v>3.5589056301783</v>
      </c>
      <c r="D69">
        <f t="shared" si="13"/>
        <v>100.67076356085357</v>
      </c>
      <c r="F69">
        <v>0.36991901415578</v>
      </c>
      <c r="G69">
        <f t="shared" si="14"/>
        <v>10.463899153424547</v>
      </c>
      <c r="I69">
        <v>0.0452453460846682</v>
      </c>
      <c r="J69">
        <f t="shared" si="15"/>
        <v>1.2798551046970095</v>
      </c>
      <c r="L69">
        <v>0.201193006490154</v>
      </c>
      <c r="M69">
        <f t="shared" si="16"/>
        <v>5.691146574586986</v>
      </c>
      <c r="O69">
        <v>0.00157403793933886</v>
      </c>
      <c r="P69">
        <f t="shared" si="17"/>
        <v>0.04452481119007833</v>
      </c>
      <c r="R69">
        <v>2.85028510626447</v>
      </c>
      <c r="S69">
        <f t="shared" si="18"/>
        <v>80.62601480090306</v>
      </c>
      <c r="U69">
        <v>0.0906891192438873</v>
      </c>
      <c r="V69">
        <f t="shared" si="19"/>
        <v>2.56532311605184</v>
      </c>
      <c r="X69">
        <v>0.546013357935323</v>
      </c>
      <c r="Y69">
        <f t="shared" si="20"/>
        <v>15.445079855916482</v>
      </c>
      <c r="AA69">
        <v>0.349309133835413</v>
      </c>
      <c r="AB69">
        <f t="shared" si="21"/>
        <v>9.880907468802327</v>
      </c>
      <c r="AD69">
        <v>0.0453748796520032</v>
      </c>
      <c r="AE69">
        <f t="shared" si="22"/>
        <v>1.2835192207162145</v>
      </c>
      <c r="AG69">
        <v>0.055665143026879</v>
      </c>
      <c r="AH69">
        <f t="shared" si="23"/>
        <v>1.5745999008013263</v>
      </c>
      <c r="AJ69">
        <v>0.00497508217714027</v>
      </c>
      <c r="AK69">
        <f t="shared" si="24"/>
        <v>0.1407301495447668</v>
      </c>
      <c r="AM69">
        <v>0.0906891192438873</v>
      </c>
      <c r="AN69">
        <f t="shared" si="25"/>
        <v>2.56532311605184</v>
      </c>
    </row>
    <row r="70" spans="1:40" ht="12.75">
      <c r="A70" t="s">
        <v>60</v>
      </c>
      <c r="B70">
        <v>2.726</v>
      </c>
      <c r="C70">
        <v>4.98537478156232</v>
      </c>
      <c r="D70">
        <f t="shared" si="13"/>
        <v>13.590131654538885</v>
      </c>
      <c r="F70">
        <v>0.702008860530815</v>
      </c>
      <c r="G70">
        <f t="shared" si="14"/>
        <v>1.9136761538070017</v>
      </c>
      <c r="I70">
        <v>0.409869477225499</v>
      </c>
      <c r="J70">
        <f t="shared" si="15"/>
        <v>1.1173041949167102</v>
      </c>
      <c r="L70">
        <v>0.148125681716034</v>
      </c>
      <c r="M70">
        <f t="shared" si="16"/>
        <v>0.40379060835790864</v>
      </c>
      <c r="O70">
        <v>0.396362025433591</v>
      </c>
      <c r="P70">
        <f t="shared" si="17"/>
        <v>1.0804828813319691</v>
      </c>
      <c r="R70">
        <v>3.21736981567581</v>
      </c>
      <c r="S70">
        <f t="shared" si="18"/>
        <v>8.770550117532258</v>
      </c>
      <c r="U70">
        <v>0.111638920980568</v>
      </c>
      <c r="V70">
        <f t="shared" si="19"/>
        <v>0.3043276985930284</v>
      </c>
      <c r="X70">
        <v>2.1397675535361</v>
      </c>
      <c r="Y70">
        <f t="shared" si="20"/>
        <v>5.833006350939408</v>
      </c>
      <c r="AA70">
        <v>0.101443351785922</v>
      </c>
      <c r="AB70">
        <f t="shared" si="21"/>
        <v>0.2765345769684234</v>
      </c>
      <c r="AD70">
        <v>0.0643199368456925</v>
      </c>
      <c r="AE70">
        <f t="shared" si="22"/>
        <v>0.17533614784135773</v>
      </c>
      <c r="AG70">
        <v>0.0013608083080326</v>
      </c>
      <c r="AH70">
        <f t="shared" si="23"/>
        <v>0.0037095634476968678</v>
      </c>
      <c r="AJ70">
        <v>1.86100453561589</v>
      </c>
      <c r="AK70">
        <f t="shared" si="24"/>
        <v>5.073098364088916</v>
      </c>
      <c r="AM70">
        <v>0.111638920980568</v>
      </c>
      <c r="AN70">
        <f t="shared" si="25"/>
        <v>0.3043276985930284</v>
      </c>
    </row>
    <row r="71" spans="1:40" ht="12.75">
      <c r="A71" t="s">
        <v>72</v>
      </c>
      <c r="B71">
        <v>173.178</v>
      </c>
      <c r="C71">
        <v>0.76667487478545</v>
      </c>
      <c r="D71">
        <f t="shared" si="13"/>
        <v>132.77122146559466</v>
      </c>
      <c r="F71">
        <v>0.344027966742639</v>
      </c>
      <c r="G71">
        <f t="shared" si="14"/>
        <v>59.57807522455674</v>
      </c>
      <c r="I71">
        <v>0.00844376556146575</v>
      </c>
      <c r="J71">
        <f t="shared" si="15"/>
        <v>1.4622744324035155</v>
      </c>
      <c r="L71">
        <v>0.0869201812981889</v>
      </c>
      <c r="M71">
        <f t="shared" si="16"/>
        <v>15.052663156857758</v>
      </c>
      <c r="O71">
        <v>0.0141735154660751</v>
      </c>
      <c r="P71">
        <f t="shared" si="17"/>
        <v>2.454541061383954</v>
      </c>
      <c r="R71">
        <v>0.258422212980432</v>
      </c>
      <c r="S71">
        <f t="shared" si="18"/>
        <v>44.75304199952525</v>
      </c>
      <c r="U71">
        <v>0.054687232736649</v>
      </c>
      <c r="V71">
        <f t="shared" si="19"/>
        <v>9.470625590867401</v>
      </c>
      <c r="X71">
        <v>0.427980370002802</v>
      </c>
      <c r="Y71">
        <f t="shared" si="20"/>
        <v>74.11678451634523</v>
      </c>
      <c r="AA71">
        <v>0.323142648276019</v>
      </c>
      <c r="AB71">
        <f t="shared" si="21"/>
        <v>55.96119754314442</v>
      </c>
      <c r="AD71">
        <v>0.00407041438754912</v>
      </c>
      <c r="AE71">
        <f t="shared" si="22"/>
        <v>0.7049062228069815</v>
      </c>
      <c r="AG71">
        <v>0.0111091863727761</v>
      </c>
      <c r="AH71">
        <f t="shared" si="23"/>
        <v>1.9238666776646194</v>
      </c>
      <c r="AJ71">
        <v>0.0349708882298088</v>
      </c>
      <c r="AK71">
        <f t="shared" si="24"/>
        <v>6.056188481861828</v>
      </c>
      <c r="AM71">
        <v>0.054687232736649</v>
      </c>
      <c r="AN71">
        <f t="shared" si="25"/>
        <v>9.470625590867401</v>
      </c>
    </row>
    <row r="72" spans="1:40" ht="12.75">
      <c r="A72" t="s">
        <v>177</v>
      </c>
      <c r="B72">
        <v>88.718</v>
      </c>
      <c r="C72">
        <v>0.982467838777003</v>
      </c>
      <c r="D72">
        <f t="shared" si="13"/>
        <v>87.16258172061816</v>
      </c>
      <c r="F72">
        <v>0.474808344544012</v>
      </c>
      <c r="G72">
        <f t="shared" si="14"/>
        <v>42.12404671125566</v>
      </c>
      <c r="I72">
        <v>0.0252221806516214</v>
      </c>
      <c r="J72">
        <f t="shared" si="15"/>
        <v>2.2376614230505476</v>
      </c>
      <c r="L72">
        <v>0.0907264498413286</v>
      </c>
      <c r="M72">
        <f t="shared" si="16"/>
        <v>8.049069177022991</v>
      </c>
      <c r="O72">
        <v>0.325878026319685</v>
      </c>
      <c r="P72">
        <f t="shared" si="17"/>
        <v>28.911246739029814</v>
      </c>
      <c r="R72">
        <v>0.00170730504740459</v>
      </c>
      <c r="S72">
        <f t="shared" si="18"/>
        <v>0.1514686891956404</v>
      </c>
      <c r="U72">
        <v>0.0641255323729515</v>
      </c>
      <c r="V72">
        <f t="shared" si="19"/>
        <v>5.689088981063511</v>
      </c>
      <c r="X72">
        <v>0.619164835524678</v>
      </c>
      <c r="Y72">
        <f t="shared" si="20"/>
        <v>54.93106587807839</v>
      </c>
      <c r="AA72">
        <v>0.375602020305266</v>
      </c>
      <c r="AB72">
        <f t="shared" si="21"/>
        <v>33.32266003744259</v>
      </c>
      <c r="AD72">
        <v>0.0167858511970349</v>
      </c>
      <c r="AE72">
        <f t="shared" si="22"/>
        <v>1.4892071464985424</v>
      </c>
      <c r="AG72">
        <v>0.090367737083816</v>
      </c>
      <c r="AH72">
        <f t="shared" si="23"/>
        <v>8.017244898601987</v>
      </c>
      <c r="AJ72">
        <v>0.0722836945656093</v>
      </c>
      <c r="AK72">
        <f t="shared" si="24"/>
        <v>6.412864814471726</v>
      </c>
      <c r="AM72">
        <v>0.0641255323729515</v>
      </c>
      <c r="AN72">
        <f t="shared" si="25"/>
        <v>5.689088981063511</v>
      </c>
    </row>
    <row r="73" spans="1:40" ht="12.75">
      <c r="A73" t="s">
        <v>147</v>
      </c>
      <c r="B73">
        <v>1.138</v>
      </c>
      <c r="C73">
        <v>10.5094240203389</v>
      </c>
      <c r="D73">
        <f t="shared" si="13"/>
        <v>11.959724535145666</v>
      </c>
      <c r="F73">
        <v>1.03041862733009</v>
      </c>
      <c r="G73">
        <f t="shared" si="14"/>
        <v>1.1726163979016422</v>
      </c>
      <c r="I73">
        <v>0.538506931466932</v>
      </c>
      <c r="J73">
        <f t="shared" si="15"/>
        <v>0.6128208880093685</v>
      </c>
      <c r="L73">
        <v>0.120231616451273</v>
      </c>
      <c r="M73">
        <f t="shared" si="16"/>
        <v>0.13682357952154867</v>
      </c>
      <c r="O73">
        <v>0.576189182277535</v>
      </c>
      <c r="P73">
        <f t="shared" si="17"/>
        <v>0.6557032894318348</v>
      </c>
      <c r="R73">
        <v>8.12571922329329</v>
      </c>
      <c r="S73">
        <f t="shared" si="18"/>
        <v>9.247068476107764</v>
      </c>
      <c r="U73">
        <v>0.118358439519823</v>
      </c>
      <c r="V73">
        <f t="shared" si="19"/>
        <v>0.13469190417355856</v>
      </c>
      <c r="X73">
        <v>2.5097241730573</v>
      </c>
      <c r="Y73">
        <f t="shared" si="20"/>
        <v>2.856066108939207</v>
      </c>
      <c r="AA73">
        <v>0.0539042990656316</v>
      </c>
      <c r="AB73">
        <f t="shared" si="21"/>
        <v>0.061343092336688755</v>
      </c>
      <c r="AD73">
        <v>0.000163006711406665</v>
      </c>
      <c r="AE73">
        <f t="shared" si="22"/>
        <v>0.00018550163758078477</v>
      </c>
      <c r="AG73">
        <v>0</v>
      </c>
      <c r="AH73">
        <f t="shared" si="23"/>
        <v>0</v>
      </c>
      <c r="AJ73">
        <v>2.33729842776044</v>
      </c>
      <c r="AK73">
        <f t="shared" si="24"/>
        <v>2.6598456107913804</v>
      </c>
      <c r="AM73">
        <v>0.118358439519823</v>
      </c>
      <c r="AN73">
        <f t="shared" si="25"/>
        <v>0.13469190417355856</v>
      </c>
    </row>
    <row r="74" spans="1:40" ht="12.75">
      <c r="A74" t="s">
        <v>61</v>
      </c>
      <c r="B74">
        <v>24.68</v>
      </c>
      <c r="C74">
        <v>5.13382439958249</v>
      </c>
      <c r="D74">
        <f t="shared" si="13"/>
        <v>126.70278618169586</v>
      </c>
      <c r="F74">
        <v>0.958807931917408</v>
      </c>
      <c r="G74">
        <f t="shared" si="14"/>
        <v>23.66337975972163</v>
      </c>
      <c r="I74">
        <v>0.202984622041997</v>
      </c>
      <c r="J74">
        <f t="shared" si="15"/>
        <v>5.009660471996486</v>
      </c>
      <c r="L74">
        <v>0.239482498260914</v>
      </c>
      <c r="M74">
        <f t="shared" si="16"/>
        <v>5.910428057079358</v>
      </c>
      <c r="O74">
        <v>0.161781222982861</v>
      </c>
      <c r="P74">
        <f t="shared" si="17"/>
        <v>3.992760583217009</v>
      </c>
      <c r="R74">
        <v>3.49616012675498</v>
      </c>
      <c r="S74">
        <f t="shared" si="18"/>
        <v>86.28523192831291</v>
      </c>
      <c r="U74">
        <v>0.074607997624328</v>
      </c>
      <c r="V74">
        <f t="shared" si="19"/>
        <v>1.841325381368415</v>
      </c>
      <c r="X74">
        <v>0.838400934260879</v>
      </c>
      <c r="Y74">
        <f t="shared" si="20"/>
        <v>20.691735057558493</v>
      </c>
      <c r="AA74">
        <v>0.200547235898641</v>
      </c>
      <c r="AB74">
        <f t="shared" si="21"/>
        <v>4.94950578197846</v>
      </c>
      <c r="AD74">
        <v>0.137998787114393</v>
      </c>
      <c r="AE74">
        <f t="shared" si="22"/>
        <v>3.4058100659832196</v>
      </c>
      <c r="AG74">
        <v>0.205018012263311</v>
      </c>
      <c r="AH74">
        <f t="shared" si="23"/>
        <v>5.0598445426585155</v>
      </c>
      <c r="AJ74">
        <v>0.220228901360206</v>
      </c>
      <c r="AK74">
        <f t="shared" si="24"/>
        <v>5.435249285569884</v>
      </c>
      <c r="AM74">
        <v>0.074607997624328</v>
      </c>
      <c r="AN74">
        <f t="shared" si="25"/>
        <v>1.841325381368415</v>
      </c>
    </row>
    <row r="75" spans="1:40" ht="12.75">
      <c r="A75" t="s">
        <v>74</v>
      </c>
      <c r="B75">
        <v>4.485</v>
      </c>
      <c r="C75">
        <v>5.3353869514</v>
      </c>
      <c r="D75">
        <f t="shared" si="13"/>
        <v>23.929210477029002</v>
      </c>
      <c r="F75">
        <v>0.677684076272697</v>
      </c>
      <c r="G75">
        <f t="shared" si="14"/>
        <v>3.0394130820830463</v>
      </c>
      <c r="I75">
        <v>0.417839914035712</v>
      </c>
      <c r="J75">
        <f t="shared" si="15"/>
        <v>1.8740120144501686</v>
      </c>
      <c r="L75">
        <v>0.300353852101628</v>
      </c>
      <c r="M75">
        <f t="shared" si="16"/>
        <v>1.3470870266758017</v>
      </c>
      <c r="O75">
        <v>0.249057659848585</v>
      </c>
      <c r="P75">
        <f t="shared" si="17"/>
        <v>1.1170236044209039</v>
      </c>
      <c r="R75">
        <v>3.69045144914231</v>
      </c>
      <c r="S75">
        <f t="shared" si="18"/>
        <v>16.55167474940326</v>
      </c>
      <c r="U75">
        <v>0</v>
      </c>
      <c r="V75">
        <f t="shared" si="19"/>
        <v>0</v>
      </c>
      <c r="X75">
        <v>0.0185412221848572</v>
      </c>
      <c r="Y75">
        <f t="shared" si="20"/>
        <v>0.08315738149908454</v>
      </c>
      <c r="AA75">
        <v>0</v>
      </c>
      <c r="AB75">
        <f t="shared" si="21"/>
        <v>0</v>
      </c>
      <c r="AD75">
        <v>0</v>
      </c>
      <c r="AE75">
        <f t="shared" si="22"/>
        <v>0</v>
      </c>
      <c r="AG75">
        <v>0.000353475271625533</v>
      </c>
      <c r="AH75">
        <f t="shared" si="23"/>
        <v>0.0015853365932405156</v>
      </c>
      <c r="AJ75">
        <v>0.0181877469132317</v>
      </c>
      <c r="AK75">
        <f t="shared" si="24"/>
        <v>0.08157204490584417</v>
      </c>
      <c r="AM75">
        <v>0</v>
      </c>
      <c r="AN75">
        <f t="shared" si="25"/>
        <v>0</v>
      </c>
    </row>
    <row r="76" spans="1:40" ht="12.75">
      <c r="A76" t="s">
        <v>75</v>
      </c>
      <c r="B76">
        <v>19.882</v>
      </c>
      <c r="C76">
        <v>1.21417940068034</v>
      </c>
      <c r="D76">
        <f t="shared" si="13"/>
        <v>24.14031484432652</v>
      </c>
      <c r="F76">
        <v>0.342875746280353</v>
      </c>
      <c r="G76">
        <f t="shared" si="14"/>
        <v>6.817055587545979</v>
      </c>
      <c r="I76">
        <v>0.0271579993467817</v>
      </c>
      <c r="J76">
        <f t="shared" si="15"/>
        <v>0.5399553430127138</v>
      </c>
      <c r="L76">
        <v>0.156880692866681</v>
      </c>
      <c r="M76">
        <f t="shared" si="16"/>
        <v>3.1191019355753515</v>
      </c>
      <c r="O76">
        <v>0.296731764143434</v>
      </c>
      <c r="P76">
        <f t="shared" si="17"/>
        <v>5.8996209346997555</v>
      </c>
      <c r="R76">
        <v>0.32815080931678</v>
      </c>
      <c r="S76">
        <f t="shared" si="18"/>
        <v>6.52429439083622</v>
      </c>
      <c r="U76">
        <v>0.0623823887263131</v>
      </c>
      <c r="V76">
        <f t="shared" si="19"/>
        <v>1.240286652656557</v>
      </c>
      <c r="X76">
        <v>0.447698556636588</v>
      </c>
      <c r="Y76">
        <f t="shared" si="20"/>
        <v>8.901142703048643</v>
      </c>
      <c r="AA76">
        <v>0.277782333026859</v>
      </c>
      <c r="AB76">
        <f t="shared" si="21"/>
        <v>5.522868345240012</v>
      </c>
      <c r="AD76">
        <v>0.0211010212027313</v>
      </c>
      <c r="AE76">
        <f t="shared" si="22"/>
        <v>0.41953050355270377</v>
      </c>
      <c r="AG76">
        <v>0.0416405062241933</v>
      </c>
      <c r="AH76">
        <f t="shared" si="23"/>
        <v>0.8278965447494112</v>
      </c>
      <c r="AJ76">
        <v>0.0447923074564915</v>
      </c>
      <c r="AK76">
        <f t="shared" si="24"/>
        <v>0.8905606568499641</v>
      </c>
      <c r="AM76">
        <v>0.0623823887263131</v>
      </c>
      <c r="AN76">
        <f t="shared" si="25"/>
        <v>1.240286652656557</v>
      </c>
    </row>
    <row r="77" spans="1:40" ht="12.75">
      <c r="A77" t="s">
        <v>149</v>
      </c>
      <c r="B77">
        <v>20.504</v>
      </c>
      <c r="C77">
        <v>1.52222832368262</v>
      </c>
      <c r="D77">
        <f t="shared" si="13"/>
        <v>31.211769548788443</v>
      </c>
      <c r="F77">
        <v>0.475727779302133</v>
      </c>
      <c r="G77">
        <f t="shared" si="14"/>
        <v>9.754322386810935</v>
      </c>
      <c r="I77">
        <v>0.12767564339847</v>
      </c>
      <c r="J77">
        <f t="shared" si="15"/>
        <v>2.6178613922422294</v>
      </c>
      <c r="L77">
        <v>0.0613241153296567</v>
      </c>
      <c r="M77">
        <f t="shared" si="16"/>
        <v>1.2573896607192812</v>
      </c>
      <c r="O77">
        <v>0.0104955244659139</v>
      </c>
      <c r="P77">
        <f t="shared" si="17"/>
        <v>0.21520023364909863</v>
      </c>
      <c r="R77">
        <v>0.795423676464748</v>
      </c>
      <c r="S77">
        <f t="shared" si="18"/>
        <v>16.309367062233193</v>
      </c>
      <c r="U77">
        <v>0.0515815847216969</v>
      </c>
      <c r="V77">
        <f t="shared" si="19"/>
        <v>1.0576288131336733</v>
      </c>
      <c r="X77">
        <v>0.700357286345023</v>
      </c>
      <c r="Y77">
        <f t="shared" si="20"/>
        <v>14.360125799218354</v>
      </c>
      <c r="AA77">
        <v>0.495902940136357</v>
      </c>
      <c r="AB77">
        <f t="shared" si="21"/>
        <v>10.167993884555864</v>
      </c>
      <c r="AD77">
        <v>0.107307739532379</v>
      </c>
      <c r="AE77">
        <f t="shared" si="22"/>
        <v>2.2002378913718994</v>
      </c>
      <c r="AG77">
        <v>0.0427873466338425</v>
      </c>
      <c r="AH77">
        <f t="shared" si="23"/>
        <v>0.8773117553803067</v>
      </c>
      <c r="AJ77">
        <v>0.00277767532074731</v>
      </c>
      <c r="AK77">
        <f t="shared" si="24"/>
        <v>0.05695345477660285</v>
      </c>
      <c r="AM77">
        <v>0.0515815847216969</v>
      </c>
      <c r="AN77">
        <f t="shared" si="25"/>
        <v>1.0576288131336733</v>
      </c>
    </row>
    <row r="78" spans="1:40" ht="12.75">
      <c r="A78" t="s">
        <v>62</v>
      </c>
      <c r="B78">
        <v>6.727</v>
      </c>
      <c r="C78">
        <v>1.00045</v>
      </c>
      <c r="D78">
        <f t="shared" si="13"/>
        <v>6.730027150000001</v>
      </c>
      <c r="F78">
        <v>0.48073</v>
      </c>
      <c r="G78">
        <f t="shared" si="14"/>
        <v>3.23387071</v>
      </c>
      <c r="I78">
        <v>0.13742</v>
      </c>
      <c r="J78">
        <f t="shared" si="15"/>
        <v>0.92442434</v>
      </c>
      <c r="L78">
        <v>0.0167</v>
      </c>
      <c r="M78">
        <f t="shared" si="16"/>
        <v>0.11234090000000001</v>
      </c>
      <c r="O78">
        <v>0.00254934</v>
      </c>
      <c r="P78">
        <f t="shared" si="17"/>
        <v>0.01714941018</v>
      </c>
      <c r="R78">
        <v>0.281701</v>
      </c>
      <c r="S78">
        <f t="shared" si="18"/>
        <v>1.895002627</v>
      </c>
      <c r="U78">
        <v>0.08133586</v>
      </c>
      <c r="V78">
        <f t="shared" si="19"/>
        <v>0.54714633022</v>
      </c>
      <c r="X78">
        <v>0.561005779906094</v>
      </c>
      <c r="Y78">
        <f t="shared" si="20"/>
        <v>3.7738858814282947</v>
      </c>
      <c r="AA78">
        <v>0.295270299630967</v>
      </c>
      <c r="AB78">
        <f t="shared" si="21"/>
        <v>1.986283305617515</v>
      </c>
      <c r="AD78">
        <v>0.162593963971284</v>
      </c>
      <c r="AE78">
        <f t="shared" si="22"/>
        <v>1.0937695956348275</v>
      </c>
      <c r="AG78">
        <v>0.00765857643553941</v>
      </c>
      <c r="AH78">
        <f t="shared" si="23"/>
        <v>0.05151924368187362</v>
      </c>
      <c r="AJ78">
        <v>0.0141470768133618</v>
      </c>
      <c r="AK78">
        <f t="shared" si="24"/>
        <v>0.09516738572348483</v>
      </c>
      <c r="AM78">
        <v>0.081335863054942</v>
      </c>
      <c r="AN78">
        <f t="shared" si="25"/>
        <v>0.5471463507705949</v>
      </c>
    </row>
    <row r="79" spans="1:40" ht="12.75">
      <c r="A79" t="s">
        <v>76</v>
      </c>
      <c r="B79">
        <v>66.979</v>
      </c>
      <c r="C79">
        <v>2.37066779786404</v>
      </c>
      <c r="D79">
        <f t="shared" si="13"/>
        <v>158.78495843313553</v>
      </c>
      <c r="F79">
        <v>0.575723383071013</v>
      </c>
      <c r="G79">
        <f t="shared" si="14"/>
        <v>38.56137647471338</v>
      </c>
      <c r="I79">
        <v>0.0182551229577998</v>
      </c>
      <c r="J79">
        <f t="shared" si="15"/>
        <v>1.2227098805904728</v>
      </c>
      <c r="L79">
        <v>0.169919600188541</v>
      </c>
      <c r="M79">
        <f t="shared" si="16"/>
        <v>11.381044901028288</v>
      </c>
      <c r="O79">
        <v>0.599842476182557</v>
      </c>
      <c r="P79">
        <f t="shared" si="17"/>
        <v>40.17684921223149</v>
      </c>
      <c r="R79">
        <v>0.933846819218209</v>
      </c>
      <c r="S79">
        <f t="shared" si="18"/>
        <v>62.54812610441642</v>
      </c>
      <c r="U79">
        <v>0.0730803962459198</v>
      </c>
      <c r="V79">
        <f t="shared" si="19"/>
        <v>4.8948518601554625</v>
      </c>
      <c r="X79">
        <v>1.15320611041045</v>
      </c>
      <c r="Y79">
        <f t="shared" si="20"/>
        <v>77.24059206918153</v>
      </c>
      <c r="AA79">
        <v>0.756055184448556</v>
      </c>
      <c r="AB79">
        <f t="shared" si="21"/>
        <v>50.63982019917983</v>
      </c>
      <c r="AD79">
        <v>0.0107768699466154</v>
      </c>
      <c r="AE79">
        <f t="shared" si="22"/>
        <v>0.7218239721543529</v>
      </c>
      <c r="AG79">
        <v>0.170441613161214</v>
      </c>
      <c r="AH79">
        <f t="shared" si="23"/>
        <v>11.416008807924953</v>
      </c>
      <c r="AJ79">
        <v>0.142852046608142</v>
      </c>
      <c r="AK79">
        <f t="shared" si="24"/>
        <v>9.568087229766743</v>
      </c>
      <c r="AM79">
        <v>0.0730803962459198</v>
      </c>
      <c r="AN79">
        <f t="shared" si="25"/>
        <v>4.8948518601554625</v>
      </c>
    </row>
    <row r="80" spans="1:40" ht="12.75">
      <c r="A80" t="s">
        <v>263</v>
      </c>
      <c r="B80">
        <v>1.064</v>
      </c>
      <c r="C80">
        <v>0.4366208677</v>
      </c>
      <c r="D80">
        <f t="shared" si="13"/>
        <v>0.4645646032328001</v>
      </c>
      <c r="F80">
        <v>0.260122</v>
      </c>
      <c r="G80">
        <f t="shared" si="14"/>
        <v>0.27676980800000006</v>
      </c>
      <c r="I80">
        <v>0.069718</v>
      </c>
      <c r="J80">
        <f t="shared" si="15"/>
        <v>0.07417995200000001</v>
      </c>
      <c r="L80">
        <v>0.000520785</v>
      </c>
      <c r="M80">
        <f t="shared" si="16"/>
        <v>0.00055411524</v>
      </c>
      <c r="O80">
        <v>0.0025374</v>
      </c>
      <c r="P80">
        <f t="shared" si="17"/>
        <v>0.0026997936</v>
      </c>
      <c r="R80">
        <v>0.066032</v>
      </c>
      <c r="S80">
        <f t="shared" si="18"/>
        <v>0.070258048</v>
      </c>
      <c r="U80">
        <v>0.0376894</v>
      </c>
      <c r="V80">
        <f t="shared" si="19"/>
        <v>0.0401015216</v>
      </c>
      <c r="X80">
        <v>1.21250694591618</v>
      </c>
      <c r="Y80">
        <f t="shared" si="20"/>
        <v>1.2901073904548155</v>
      </c>
      <c r="AA80">
        <v>0.190852863391747</v>
      </c>
      <c r="AB80">
        <f t="shared" si="21"/>
        <v>0.20306744664881882</v>
      </c>
      <c r="AD80">
        <v>0.0647512295089318</v>
      </c>
      <c r="AE80">
        <f t="shared" si="22"/>
        <v>0.06889530819750345</v>
      </c>
      <c r="AG80">
        <v>0.919213422009567</v>
      </c>
      <c r="AH80">
        <f t="shared" si="23"/>
        <v>0.9780430810181794</v>
      </c>
      <c r="AJ80">
        <v>0</v>
      </c>
      <c r="AK80">
        <f t="shared" si="24"/>
        <v>0</v>
      </c>
      <c r="AM80">
        <v>0.0376894310059333</v>
      </c>
      <c r="AN80">
        <f t="shared" si="25"/>
        <v>0.04010155459031303</v>
      </c>
    </row>
    <row r="81" spans="1:40" ht="12.75">
      <c r="A81" t="s">
        <v>63</v>
      </c>
      <c r="B81">
        <v>73.004</v>
      </c>
      <c r="C81">
        <v>2.69914212714101</v>
      </c>
      <c r="D81">
        <f t="shared" si="13"/>
        <v>197.0481718498023</v>
      </c>
      <c r="F81">
        <v>0.956362410437793</v>
      </c>
      <c r="G81">
        <f t="shared" si="14"/>
        <v>69.81828141160065</v>
      </c>
      <c r="I81">
        <v>0.082347485138238</v>
      </c>
      <c r="J81">
        <f t="shared" si="15"/>
        <v>6.011695805031928</v>
      </c>
      <c r="L81">
        <v>0.286517029697432</v>
      </c>
      <c r="M81">
        <f t="shared" si="16"/>
        <v>20.916889236031327</v>
      </c>
      <c r="O81">
        <v>0.0582362359588036</v>
      </c>
      <c r="P81">
        <f t="shared" si="17"/>
        <v>4.251478169936498</v>
      </c>
      <c r="R81">
        <v>1.24300859286883</v>
      </c>
      <c r="S81">
        <f t="shared" si="18"/>
        <v>90.74459931379606</v>
      </c>
      <c r="U81">
        <v>0.0726703730399112</v>
      </c>
      <c r="V81">
        <f t="shared" si="19"/>
        <v>5.305227913405678</v>
      </c>
      <c r="X81">
        <v>1.32121223484096</v>
      </c>
      <c r="Y81">
        <f t="shared" si="20"/>
        <v>96.45377799232945</v>
      </c>
      <c r="AA81">
        <v>0.76560018930755</v>
      </c>
      <c r="AB81">
        <f t="shared" si="21"/>
        <v>55.89187622020839</v>
      </c>
      <c r="AD81">
        <v>0.12182409171799</v>
      </c>
      <c r="AE81">
        <f t="shared" si="22"/>
        <v>8.893645991780142</v>
      </c>
      <c r="AG81">
        <v>0.315734900470896</v>
      </c>
      <c r="AH81">
        <f t="shared" si="23"/>
        <v>23.04991067397729</v>
      </c>
      <c r="AJ81">
        <v>0.0453826803046091</v>
      </c>
      <c r="AK81">
        <f t="shared" si="24"/>
        <v>3.3131171929576833</v>
      </c>
      <c r="AM81">
        <v>0.0726703730399112</v>
      </c>
      <c r="AN81">
        <f t="shared" si="25"/>
        <v>5.305227913405678</v>
      </c>
    </row>
    <row r="82" spans="1:40" ht="12.75">
      <c r="A82" t="s">
        <v>64</v>
      </c>
      <c r="B82">
        <v>4.977</v>
      </c>
      <c r="C82">
        <v>3.92557888</v>
      </c>
      <c r="D82">
        <f t="shared" si="13"/>
        <v>19.537606085760004</v>
      </c>
      <c r="F82">
        <v>0.84062959</v>
      </c>
      <c r="G82">
        <f t="shared" si="14"/>
        <v>4.18381346943</v>
      </c>
      <c r="I82">
        <v>0.437</v>
      </c>
      <c r="J82">
        <f t="shared" si="15"/>
        <v>2.1749490000000002</v>
      </c>
      <c r="L82">
        <v>0.0051365</v>
      </c>
      <c r="M82">
        <f t="shared" si="16"/>
        <v>0.0255643605</v>
      </c>
      <c r="O82">
        <v>0.0051412</v>
      </c>
      <c r="P82">
        <f t="shared" si="17"/>
        <v>0.025587752400000004</v>
      </c>
      <c r="R82">
        <v>2.499523</v>
      </c>
      <c r="S82">
        <f t="shared" si="18"/>
        <v>12.440125971</v>
      </c>
      <c r="U82">
        <v>0.1381372143</v>
      </c>
      <c r="V82">
        <f t="shared" si="19"/>
        <v>0.6875089155711</v>
      </c>
      <c r="X82">
        <v>3.21240288338525</v>
      </c>
      <c r="Y82">
        <f t="shared" si="20"/>
        <v>15.988129150608389</v>
      </c>
      <c r="AA82">
        <v>0.933735525382634</v>
      </c>
      <c r="AB82">
        <f t="shared" si="21"/>
        <v>4.64720170982937</v>
      </c>
      <c r="AD82">
        <v>1.99098382083391</v>
      </c>
      <c r="AE82">
        <f t="shared" si="22"/>
        <v>9.90912647629037</v>
      </c>
      <c r="AG82">
        <v>0.0154009608324845</v>
      </c>
      <c r="AH82">
        <f t="shared" si="23"/>
        <v>0.07665058206327537</v>
      </c>
      <c r="AJ82">
        <v>0.134145361993022</v>
      </c>
      <c r="AK82">
        <f t="shared" si="24"/>
        <v>0.6676414666392705</v>
      </c>
      <c r="AM82">
        <v>0.138137214343199</v>
      </c>
      <c r="AN82">
        <f t="shared" si="25"/>
        <v>0.6875089157861015</v>
      </c>
    </row>
    <row r="83" spans="1:40" ht="12.75">
      <c r="A83" t="s">
        <v>126</v>
      </c>
      <c r="B83">
        <v>4.364</v>
      </c>
      <c r="C83">
        <v>10.6786</v>
      </c>
      <c r="D83">
        <f t="shared" si="13"/>
        <v>46.6014104</v>
      </c>
      <c r="F83">
        <v>1.3477022</v>
      </c>
      <c r="G83">
        <f t="shared" si="14"/>
        <v>5.8813724008</v>
      </c>
      <c r="I83">
        <v>0.432</v>
      </c>
      <c r="J83">
        <f t="shared" si="15"/>
        <v>1.885248</v>
      </c>
      <c r="L83">
        <v>0.4695359831</v>
      </c>
      <c r="M83">
        <f t="shared" si="16"/>
        <v>2.0490550302484</v>
      </c>
      <c r="O83">
        <v>0.2884868</v>
      </c>
      <c r="P83">
        <f t="shared" si="17"/>
        <v>1.2589563951999998</v>
      </c>
      <c r="R83">
        <v>8.1013</v>
      </c>
      <c r="S83">
        <f t="shared" si="18"/>
        <v>35.3540732</v>
      </c>
      <c r="U83">
        <v>0.039638</v>
      </c>
      <c r="V83">
        <f t="shared" si="19"/>
        <v>0.17298023199999998</v>
      </c>
      <c r="X83">
        <v>0.847540476241947</v>
      </c>
      <c r="Y83">
        <f t="shared" si="20"/>
        <v>3.6986666383198563</v>
      </c>
      <c r="AA83">
        <v>0.08529473259585</v>
      </c>
      <c r="AB83">
        <f t="shared" si="21"/>
        <v>0.3722262130482894</v>
      </c>
      <c r="AD83">
        <v>0.00181107552695709</v>
      </c>
      <c r="AE83">
        <f t="shared" si="22"/>
        <v>0.00790353359964074</v>
      </c>
      <c r="AG83">
        <v>0.0929172022350445</v>
      </c>
      <c r="AH83">
        <f t="shared" si="23"/>
        <v>0.4054906705537342</v>
      </c>
      <c r="AJ83">
        <v>0.627878944808431</v>
      </c>
      <c r="AK83">
        <f t="shared" si="24"/>
        <v>2.7400637151439926</v>
      </c>
      <c r="AM83">
        <v>0.0396385210756645</v>
      </c>
      <c r="AN83">
        <f t="shared" si="25"/>
        <v>0.17298250597419987</v>
      </c>
    </row>
    <row r="84" spans="1:40" ht="12.75">
      <c r="A84" t="s">
        <v>65</v>
      </c>
      <c r="B84">
        <v>26.9</v>
      </c>
      <c r="C84">
        <v>1.7432879</v>
      </c>
      <c r="D84">
        <f t="shared" si="13"/>
        <v>46.89444450999999</v>
      </c>
      <c r="F84">
        <v>0.433928</v>
      </c>
      <c r="G84">
        <f t="shared" si="14"/>
        <v>11.672663199999999</v>
      </c>
      <c r="I84">
        <v>0.08066</v>
      </c>
      <c r="J84">
        <f t="shared" si="15"/>
        <v>2.1697539999999997</v>
      </c>
      <c r="L84">
        <v>0.02644555</v>
      </c>
      <c r="M84">
        <f t="shared" si="16"/>
        <v>0.711385295</v>
      </c>
      <c r="O84">
        <v>0.0009664767</v>
      </c>
      <c r="P84">
        <f t="shared" si="17"/>
        <v>0.02599822323</v>
      </c>
      <c r="R84">
        <v>1.12611</v>
      </c>
      <c r="S84">
        <f t="shared" si="18"/>
        <v>30.292358999999998</v>
      </c>
      <c r="U84">
        <v>0.075166</v>
      </c>
      <c r="V84">
        <f t="shared" si="19"/>
        <v>2.0219654</v>
      </c>
      <c r="X84">
        <v>0.917728266914751</v>
      </c>
      <c r="Y84">
        <f t="shared" si="20"/>
        <v>24.6868903800068</v>
      </c>
      <c r="AA84">
        <v>0.539868117583033</v>
      </c>
      <c r="AB84">
        <f t="shared" si="21"/>
        <v>14.522452362983588</v>
      </c>
      <c r="AD84">
        <v>0.209968545020808</v>
      </c>
      <c r="AE84">
        <f t="shared" si="22"/>
        <v>5.648153861059735</v>
      </c>
      <c r="AG84">
        <v>0.062673722034112</v>
      </c>
      <c r="AH84">
        <f t="shared" si="23"/>
        <v>1.6859231227176128</v>
      </c>
      <c r="AJ84">
        <v>0.0300509894492208</v>
      </c>
      <c r="AK84">
        <f t="shared" si="24"/>
        <v>0.8083716161840395</v>
      </c>
      <c r="AM84">
        <v>0.0751668928275772</v>
      </c>
      <c r="AN84">
        <f t="shared" si="25"/>
        <v>2.0219894170618264</v>
      </c>
    </row>
    <row r="85" spans="1:40" ht="12.75">
      <c r="A85" t="s">
        <v>77</v>
      </c>
      <c r="B85">
        <v>86.108</v>
      </c>
      <c r="C85">
        <v>1.40024279555159</v>
      </c>
      <c r="D85">
        <f t="shared" si="13"/>
        <v>120.5721066393563</v>
      </c>
      <c r="F85">
        <v>0.517399498868417</v>
      </c>
      <c r="G85">
        <f t="shared" si="14"/>
        <v>44.55223604856165</v>
      </c>
      <c r="I85">
        <v>0.0101816802449281</v>
      </c>
      <c r="J85">
        <f t="shared" si="15"/>
        <v>0.8767241225302689</v>
      </c>
      <c r="L85">
        <v>0.174668154096715</v>
      </c>
      <c r="M85">
        <f t="shared" si="16"/>
        <v>15.040325412959936</v>
      </c>
      <c r="O85">
        <v>0.140772746122895</v>
      </c>
      <c r="P85">
        <f t="shared" si="17"/>
        <v>12.121659623150244</v>
      </c>
      <c r="R85">
        <v>0.447200061343966</v>
      </c>
      <c r="S85">
        <f t="shared" si="18"/>
        <v>38.507502882206225</v>
      </c>
      <c r="U85">
        <v>0.110020654874672</v>
      </c>
      <c r="V85">
        <f t="shared" si="19"/>
        <v>9.473658549948256</v>
      </c>
      <c r="X85">
        <v>0.860272486246071</v>
      </c>
      <c r="Y85">
        <f t="shared" si="20"/>
        <v>74.07634324567668</v>
      </c>
      <c r="AA85">
        <v>0.566859595939436</v>
      </c>
      <c r="AB85">
        <f t="shared" si="21"/>
        <v>48.811146087152956</v>
      </c>
      <c r="AD85">
        <v>0.00934944798357411</v>
      </c>
      <c r="AE85">
        <f t="shared" si="22"/>
        <v>0.8050622669695995</v>
      </c>
      <c r="AG85">
        <v>0.165021887708247</v>
      </c>
      <c r="AH85">
        <f t="shared" si="23"/>
        <v>14.209704706781732</v>
      </c>
      <c r="AJ85">
        <v>0.00902089974014166</v>
      </c>
      <c r="AK85">
        <f t="shared" si="24"/>
        <v>0.7767716348241182</v>
      </c>
      <c r="AM85">
        <v>0.110020654874672</v>
      </c>
      <c r="AN85">
        <f t="shared" si="25"/>
        <v>9.473658549948256</v>
      </c>
    </row>
    <row r="86" spans="1:40" ht="12.75">
      <c r="A86" t="s">
        <v>66</v>
      </c>
      <c r="B86">
        <v>22.269</v>
      </c>
      <c r="C86">
        <v>0.941315213040098</v>
      </c>
      <c r="D86">
        <f t="shared" si="13"/>
        <v>20.962148479189942</v>
      </c>
      <c r="F86">
        <v>0.3397726427165</v>
      </c>
      <c r="G86">
        <f t="shared" si="14"/>
        <v>7.566396980653738</v>
      </c>
      <c r="I86">
        <v>0.148725414530414</v>
      </c>
      <c r="J86">
        <f t="shared" si="15"/>
        <v>3.3119662561777887</v>
      </c>
      <c r="L86">
        <v>0.0269546477287899</v>
      </c>
      <c r="M86">
        <f t="shared" si="16"/>
        <v>0.6002530502724223</v>
      </c>
      <c r="O86">
        <v>0.0331140427149052</v>
      </c>
      <c r="P86">
        <f t="shared" si="17"/>
        <v>0.7374166172182238</v>
      </c>
      <c r="R86">
        <v>0.340325458630808</v>
      </c>
      <c r="S86">
        <f t="shared" si="18"/>
        <v>7.578707638249463</v>
      </c>
      <c r="U86">
        <v>0.0524230067186809</v>
      </c>
      <c r="V86">
        <f t="shared" si="19"/>
        <v>1.167407936618305</v>
      </c>
      <c r="X86">
        <v>0.616851335483002</v>
      </c>
      <c r="Y86">
        <f t="shared" si="20"/>
        <v>13.73666238987097</v>
      </c>
      <c r="AA86">
        <v>0.138275497780863</v>
      </c>
      <c r="AB86">
        <f t="shared" si="21"/>
        <v>3.079257060082038</v>
      </c>
      <c r="AD86">
        <v>0.131214773684158</v>
      </c>
      <c r="AE86">
        <f t="shared" si="22"/>
        <v>2.922021795172514</v>
      </c>
      <c r="AG86">
        <v>0.0457261289861595</v>
      </c>
      <c r="AH86">
        <f t="shared" si="23"/>
        <v>1.0182751663927858</v>
      </c>
      <c r="AJ86">
        <v>0.24921192831314</v>
      </c>
      <c r="AK86">
        <f t="shared" si="24"/>
        <v>5.549700431605315</v>
      </c>
      <c r="AM86">
        <v>0.0524230067186809</v>
      </c>
      <c r="AN86">
        <f t="shared" si="25"/>
        <v>1.167407936618305</v>
      </c>
    </row>
    <row r="87" spans="2:41" ht="12.75">
      <c r="B87">
        <f>SUM(B48:B86)</f>
        <v>3635.565999999998</v>
      </c>
      <c r="D87">
        <f>SUM(D48:D86)</f>
        <v>6738.3046947958655</v>
      </c>
      <c r="E87">
        <f>D87/$B87</f>
        <v>1.8534403432081468</v>
      </c>
      <c r="G87">
        <f>SUM(G48:G86)</f>
        <v>1805.2484266125064</v>
      </c>
      <c r="H87">
        <f>G87/$B87</f>
        <v>0.4965522360514174</v>
      </c>
      <c r="J87">
        <f>SUM(J48:J86)</f>
        <v>242.3669151737018</v>
      </c>
      <c r="K87">
        <f>J87/$B87</f>
        <v>0.06666552475562318</v>
      </c>
      <c r="M87">
        <f>SUM(M48:M86)</f>
        <v>530.7423196811993</v>
      </c>
      <c r="N87">
        <f>M87/$B87</f>
        <v>0.14598615997652076</v>
      </c>
      <c r="P87">
        <f>SUM(P48:P86)</f>
        <v>434.8199879034598</v>
      </c>
      <c r="Q87">
        <f>P87/$B87</f>
        <v>0.11960173131321505</v>
      </c>
      <c r="S87">
        <f>SUM(S48:S86)</f>
        <v>3459.986201794542</v>
      </c>
      <c r="T87">
        <f>S87/$B87</f>
        <v>0.9517049619769092</v>
      </c>
      <c r="V87">
        <f>SUM(V48:V86)</f>
        <v>265.1355251019687</v>
      </c>
      <c r="W87">
        <f>V87/$B87</f>
        <v>0.0729282662182364</v>
      </c>
      <c r="Y87">
        <f>SUM(Y48:Y86)</f>
        <v>2914.536476364536</v>
      </c>
      <c r="Z87">
        <f>Y87/$B87</f>
        <v>0.8016733780557244</v>
      </c>
      <c r="AB87">
        <f>SUM(AB48:AB86)</f>
        <v>1594.3603510384028</v>
      </c>
      <c r="AC87">
        <f>AB87/$B87</f>
        <v>0.4385452914452395</v>
      </c>
      <c r="AE87">
        <f>SUM(AE48:AE86)</f>
        <v>271.16877251668666</v>
      </c>
      <c r="AF87">
        <f>AE87/$B87</f>
        <v>0.07458777327015569</v>
      </c>
      <c r="AH87">
        <f>SUM(AH48:AH86)</f>
        <v>544.8916449258394</v>
      </c>
      <c r="AI87">
        <f>AH87/$B87</f>
        <v>0.14987807811103956</v>
      </c>
      <c r="AK87">
        <f>SUM(AK48:AK86)</f>
        <v>238.98015417626496</v>
      </c>
      <c r="AL87">
        <f>AK87/$B87</f>
        <v>0.06573396114284959</v>
      </c>
      <c r="AN87">
        <f>SUM(AN48:AN86)</f>
        <v>265.13555403911795</v>
      </c>
      <c r="AO87">
        <f>AN87/$B87</f>
        <v>0.07292827417769836</v>
      </c>
    </row>
    <row r="89" spans="1:14" ht="12.75">
      <c r="A89" s="5" t="s">
        <v>339</v>
      </c>
      <c r="B89">
        <f>E87</f>
        <v>1.8534403432081468</v>
      </c>
      <c r="C89">
        <f>H87</f>
        <v>0.4965522360514174</v>
      </c>
      <c r="D89">
        <f>K87</f>
        <v>0.06666552475562318</v>
      </c>
      <c r="E89">
        <f>N87</f>
        <v>0.14598615997652076</v>
      </c>
      <c r="F89">
        <f>Q87</f>
        <v>0.11960173131321505</v>
      </c>
      <c r="G89">
        <f>T87</f>
        <v>0.9517049619769092</v>
      </c>
      <c r="H89">
        <f>W87</f>
        <v>0.0729282662182364</v>
      </c>
      <c r="I89">
        <f>Z87</f>
        <v>0.8016733780557244</v>
      </c>
      <c r="J89">
        <f>AC87</f>
        <v>0.4385452914452395</v>
      </c>
      <c r="K89">
        <f>AF87</f>
        <v>0.07458777327015569</v>
      </c>
      <c r="L89">
        <f>AI87</f>
        <v>0.14987807811103956</v>
      </c>
      <c r="M89">
        <f>AL87</f>
        <v>0.06573396114284959</v>
      </c>
      <c r="N89">
        <f>AO87</f>
        <v>0.07292827417769836</v>
      </c>
    </row>
    <row r="91" ht="12.75">
      <c r="A91" t="s">
        <v>153</v>
      </c>
    </row>
    <row r="92" spans="1:40" ht="12.75">
      <c r="A92" t="s">
        <v>115</v>
      </c>
      <c r="B92">
        <v>3.132</v>
      </c>
      <c r="C92">
        <v>1.9106781332476</v>
      </c>
      <c r="D92">
        <f>$B92*C92</f>
        <v>5.9842439133314835</v>
      </c>
      <c r="F92">
        <v>0.75666321928712</v>
      </c>
      <c r="G92">
        <f>$B92*F92</f>
        <v>2.36986920280726</v>
      </c>
      <c r="I92">
        <v>0.197857115106976</v>
      </c>
      <c r="J92">
        <f>$B92*I92</f>
        <v>0.6196884845150489</v>
      </c>
      <c r="L92">
        <v>0.0969309812462005</v>
      </c>
      <c r="M92">
        <f>$B92*L92</f>
        <v>0.3035878332631</v>
      </c>
      <c r="O92">
        <v>0.0237436689903635</v>
      </c>
      <c r="P92">
        <f>$B92*O92</f>
        <v>0.07436517127781848</v>
      </c>
      <c r="R92">
        <v>0.774567840501104</v>
      </c>
      <c r="S92">
        <f>$B92*R92</f>
        <v>2.425946476449458</v>
      </c>
      <c r="U92">
        <v>0.0609153081158397</v>
      </c>
      <c r="V92">
        <f>$B92*U92</f>
        <v>0.19078674501880996</v>
      </c>
      <c r="X92">
        <v>0.873532751339239</v>
      </c>
      <c r="Y92">
        <f>$B92*X92</f>
        <v>2.7359045771944968</v>
      </c>
      <c r="AA92">
        <v>0.412364320287616</v>
      </c>
      <c r="AB92">
        <f>$B92*AA92</f>
        <v>1.2915250511408134</v>
      </c>
      <c r="AD92">
        <v>0.112306908414586</v>
      </c>
      <c r="AE92">
        <f>$B92*AD92</f>
        <v>0.35174523715448336</v>
      </c>
      <c r="AG92">
        <v>0.202664114415065</v>
      </c>
      <c r="AH92">
        <f>$B92*AG92</f>
        <v>0.6347440063479836</v>
      </c>
      <c r="AJ92">
        <v>0.0852821001061324</v>
      </c>
      <c r="AK92">
        <f>$B92*AJ92</f>
        <v>0.2671035375324067</v>
      </c>
      <c r="AM92">
        <v>0.0609153081158397</v>
      </c>
      <c r="AN92">
        <f>$B92*AM92</f>
        <v>0.19078674501880996</v>
      </c>
    </row>
    <row r="93" spans="1:40" ht="12.75">
      <c r="A93" t="s">
        <v>96</v>
      </c>
      <c r="B93">
        <v>8.307</v>
      </c>
      <c r="C93">
        <v>5.30169756066601</v>
      </c>
      <c r="D93">
        <f aca="true" t="shared" si="26" ref="D93:D159">$B93*C93</f>
        <v>44.04120163645255</v>
      </c>
      <c r="F93">
        <v>1.07774809725946</v>
      </c>
      <c r="G93">
        <f aca="true" t="shared" si="27" ref="G93:G124">$B93*F93</f>
        <v>8.952853443934334</v>
      </c>
      <c r="I93">
        <v>0.12202091380838</v>
      </c>
      <c r="J93">
        <f aca="true" t="shared" si="28" ref="J93:J124">$B93*I93</f>
        <v>1.0136277310062127</v>
      </c>
      <c r="L93">
        <v>0.625880124456322</v>
      </c>
      <c r="M93">
        <f aca="true" t="shared" si="29" ref="M93:M124">$B93*L93</f>
        <v>5.199186193858667</v>
      </c>
      <c r="O93">
        <v>0.0862030133216733</v>
      </c>
      <c r="P93">
        <f aca="true" t="shared" si="30" ref="P93:P124">$B93*O93</f>
        <v>0.7160884316631401</v>
      </c>
      <c r="R93">
        <v>3.12685880805401</v>
      </c>
      <c r="S93">
        <f aca="true" t="shared" si="31" ref="S93:S124">$B93*R93</f>
        <v>25.974816118504663</v>
      </c>
      <c r="U93">
        <v>0.262986603766169</v>
      </c>
      <c r="V93">
        <f aca="true" t="shared" si="32" ref="V93:V124">$B93*U93</f>
        <v>2.1846297174855662</v>
      </c>
      <c r="X93">
        <v>3.31462011477355</v>
      </c>
      <c r="Y93">
        <f aca="true" t="shared" si="33" ref="Y93:Y124">$B93*X93</f>
        <v>27.53454929342388</v>
      </c>
      <c r="AA93">
        <v>0.834091356606007</v>
      </c>
      <c r="AB93">
        <f aca="true" t="shared" si="34" ref="AB93:AB124">$B93*AA93</f>
        <v>6.9287968993261</v>
      </c>
      <c r="AD93">
        <v>0.152280458140877</v>
      </c>
      <c r="AE93">
        <f aca="true" t="shared" si="35" ref="AE93:AE124">$B93*AD93</f>
        <v>1.2649937657762653</v>
      </c>
      <c r="AG93">
        <v>2.06225386770952</v>
      </c>
      <c r="AH93">
        <f aca="true" t="shared" si="36" ref="AH93:AH124">$B93*AG93</f>
        <v>17.13114287906298</v>
      </c>
      <c r="AJ93">
        <v>0.00300782855097643</v>
      </c>
      <c r="AK93">
        <f aca="true" t="shared" si="37" ref="AK93:AK124">$B93*AJ93</f>
        <v>0.024986031772961204</v>
      </c>
      <c r="AM93">
        <v>0.262986603766169</v>
      </c>
      <c r="AN93">
        <f aca="true" t="shared" si="38" ref="AN93:AN124">$B93*AM93</f>
        <v>2.1846297174855662</v>
      </c>
    </row>
    <row r="94" spans="1:40" ht="12.75">
      <c r="A94" t="s">
        <v>116</v>
      </c>
      <c r="B94">
        <v>9.724</v>
      </c>
      <c r="C94">
        <v>3.801678</v>
      </c>
      <c r="D94">
        <f t="shared" si="26"/>
        <v>36.967516872</v>
      </c>
      <c r="F94">
        <v>1.323495</v>
      </c>
      <c r="G94">
        <f t="shared" si="27"/>
        <v>12.86966538</v>
      </c>
      <c r="I94">
        <v>0.010996</v>
      </c>
      <c r="J94">
        <f t="shared" si="28"/>
        <v>0.106925104</v>
      </c>
      <c r="L94">
        <v>0.4191207</v>
      </c>
      <c r="M94">
        <f t="shared" si="29"/>
        <v>4.0755296868</v>
      </c>
      <c r="O94">
        <v>0.12517</v>
      </c>
      <c r="P94">
        <f t="shared" si="30"/>
        <v>1.21715308</v>
      </c>
      <c r="R94">
        <v>1.846082</v>
      </c>
      <c r="S94">
        <f t="shared" si="31"/>
        <v>17.951301368</v>
      </c>
      <c r="U94">
        <v>0.07680977</v>
      </c>
      <c r="V94">
        <f t="shared" si="32"/>
        <v>0.74689820348</v>
      </c>
      <c r="X94">
        <v>3.28626465676989</v>
      </c>
      <c r="Y94">
        <f t="shared" si="33"/>
        <v>31.95563752243041</v>
      </c>
      <c r="AA94">
        <v>1.2686467797798</v>
      </c>
      <c r="AB94">
        <f t="shared" si="34"/>
        <v>12.336321286578775</v>
      </c>
      <c r="AD94">
        <v>0.308505400321595</v>
      </c>
      <c r="AE94">
        <f t="shared" si="35"/>
        <v>2.9999065127271898</v>
      </c>
      <c r="AG94">
        <v>1.61454276909926</v>
      </c>
      <c r="AH94">
        <f t="shared" si="36"/>
        <v>15.699813886721204</v>
      </c>
      <c r="AJ94">
        <v>0.0177599313603875</v>
      </c>
      <c r="AK94">
        <f t="shared" si="37"/>
        <v>0.17269757254840806</v>
      </c>
      <c r="AM94">
        <v>0.0768097762088434</v>
      </c>
      <c r="AN94">
        <f t="shared" si="38"/>
        <v>0.7468982638547932</v>
      </c>
    </row>
    <row r="95" spans="1:40" ht="12.75">
      <c r="A95" t="s">
        <v>129</v>
      </c>
      <c r="B95">
        <v>10.531</v>
      </c>
      <c r="C95">
        <v>7.99844326828925</v>
      </c>
      <c r="D95">
        <f t="shared" si="26"/>
        <v>84.2316060583541</v>
      </c>
      <c r="F95">
        <v>2.14132150387188</v>
      </c>
      <c r="G95">
        <f t="shared" si="27"/>
        <v>22.550256757274767</v>
      </c>
      <c r="I95">
        <v>0.696178133523019</v>
      </c>
      <c r="J95">
        <f t="shared" si="28"/>
        <v>7.331451924130914</v>
      </c>
      <c r="L95">
        <v>0.609061200237133</v>
      </c>
      <c r="M95">
        <f t="shared" si="29"/>
        <v>6.414023499697247</v>
      </c>
      <c r="O95">
        <v>0.23448747221807</v>
      </c>
      <c r="P95">
        <f t="shared" si="30"/>
        <v>2.4693875699284953</v>
      </c>
      <c r="R95">
        <v>3.87208286795266</v>
      </c>
      <c r="S95">
        <f t="shared" si="31"/>
        <v>40.776904682409466</v>
      </c>
      <c r="U95">
        <v>0.445312090486488</v>
      </c>
      <c r="V95">
        <f t="shared" si="32"/>
        <v>4.689581624913205</v>
      </c>
      <c r="X95">
        <v>1.34272650845849</v>
      </c>
      <c r="Y95">
        <f t="shared" si="33"/>
        <v>14.140252860576359</v>
      </c>
      <c r="AA95">
        <v>0.458412626022335</v>
      </c>
      <c r="AB95">
        <f t="shared" si="34"/>
        <v>4.82754336464121</v>
      </c>
      <c r="AD95">
        <v>0.107970874624519</v>
      </c>
      <c r="AE95">
        <f t="shared" si="35"/>
        <v>1.1370412806708097</v>
      </c>
      <c r="AG95">
        <v>0.282797005229567</v>
      </c>
      <c r="AH95">
        <f t="shared" si="36"/>
        <v>2.9781352620725703</v>
      </c>
      <c r="AJ95">
        <v>0.04823391209558</v>
      </c>
      <c r="AK95">
        <f t="shared" si="37"/>
        <v>0.507951328278553</v>
      </c>
      <c r="AM95">
        <v>0.445312090486488</v>
      </c>
      <c r="AN95">
        <f t="shared" si="38"/>
        <v>4.689581624913205</v>
      </c>
    </row>
    <row r="96" spans="1:40" ht="12.75">
      <c r="A96" t="s">
        <v>136</v>
      </c>
      <c r="B96">
        <v>3.778</v>
      </c>
      <c r="C96">
        <v>2.7485201</v>
      </c>
      <c r="D96">
        <f t="shared" si="26"/>
        <v>10.3839089378</v>
      </c>
      <c r="F96">
        <v>0.8769954</v>
      </c>
      <c r="G96">
        <f t="shared" si="27"/>
        <v>3.3132886212</v>
      </c>
      <c r="I96">
        <v>0.17505</v>
      </c>
      <c r="J96">
        <f t="shared" si="28"/>
        <v>0.6613389000000001</v>
      </c>
      <c r="L96">
        <v>0.43834</v>
      </c>
      <c r="M96">
        <f t="shared" si="29"/>
        <v>1.6560485200000001</v>
      </c>
      <c r="O96">
        <v>0.03855</v>
      </c>
      <c r="P96">
        <f t="shared" si="30"/>
        <v>0.1456419</v>
      </c>
      <c r="R96">
        <v>1.17008</v>
      </c>
      <c r="S96">
        <f t="shared" si="31"/>
        <v>4.42056224</v>
      </c>
      <c r="U96">
        <v>0.049489</v>
      </c>
      <c r="V96">
        <f t="shared" si="32"/>
        <v>0.18696944199999999</v>
      </c>
      <c r="X96">
        <v>1.60116796401506</v>
      </c>
      <c r="Y96">
        <f t="shared" si="33"/>
        <v>6.049212568048897</v>
      </c>
      <c r="AA96">
        <v>0.377977935340284</v>
      </c>
      <c r="AB96">
        <f t="shared" si="34"/>
        <v>1.428000639715593</v>
      </c>
      <c r="AD96">
        <v>0.26227672931549</v>
      </c>
      <c r="AE96">
        <f t="shared" si="35"/>
        <v>0.9908814833539212</v>
      </c>
      <c r="AG96">
        <v>0.911326987361578</v>
      </c>
      <c r="AH96">
        <f t="shared" si="36"/>
        <v>3.442993358252042</v>
      </c>
      <c r="AJ96">
        <v>9.72582434409788E-05</v>
      </c>
      <c r="AK96">
        <f t="shared" si="37"/>
        <v>0.0003674416437200179</v>
      </c>
      <c r="AM96">
        <v>0.0494890537542673</v>
      </c>
      <c r="AN96">
        <f t="shared" si="38"/>
        <v>0.18696964508362185</v>
      </c>
    </row>
    <row r="97" spans="1:40" ht="12.75">
      <c r="A97" t="s">
        <v>97</v>
      </c>
      <c r="B97">
        <v>7.641</v>
      </c>
      <c r="C97">
        <v>4.07301576570716</v>
      </c>
      <c r="D97">
        <f t="shared" si="26"/>
        <v>31.121913465768408</v>
      </c>
      <c r="F97">
        <v>0.592806763040275</v>
      </c>
      <c r="G97">
        <f t="shared" si="27"/>
        <v>4.529636476390741</v>
      </c>
      <c r="I97">
        <v>0.0937971656648647</v>
      </c>
      <c r="J97">
        <f t="shared" si="28"/>
        <v>0.7167041428452312</v>
      </c>
      <c r="L97">
        <v>0.399268592931764</v>
      </c>
      <c r="M97">
        <f t="shared" si="29"/>
        <v>3.0508113185916086</v>
      </c>
      <c r="O97">
        <v>1.15434178695844</v>
      </c>
      <c r="P97">
        <f t="shared" si="30"/>
        <v>8.820325594149441</v>
      </c>
      <c r="R97">
        <v>1.726851891013</v>
      </c>
      <c r="S97">
        <f t="shared" si="31"/>
        <v>13.194875299230333</v>
      </c>
      <c r="U97">
        <v>0.105949566098816</v>
      </c>
      <c r="V97">
        <f t="shared" si="32"/>
        <v>0.8095606345610531</v>
      </c>
      <c r="X97">
        <v>2.12847729758391</v>
      </c>
      <c r="Y97">
        <f t="shared" si="33"/>
        <v>16.263695030838658</v>
      </c>
      <c r="AA97">
        <v>0.7303636268254</v>
      </c>
      <c r="AB97">
        <f t="shared" si="34"/>
        <v>5.580708472572882</v>
      </c>
      <c r="AD97">
        <v>0.168124833708501</v>
      </c>
      <c r="AE97">
        <f t="shared" si="35"/>
        <v>1.2846418543666562</v>
      </c>
      <c r="AG97">
        <v>1.03179978409555</v>
      </c>
      <c r="AH97">
        <f t="shared" si="36"/>
        <v>7.883982150274098</v>
      </c>
      <c r="AJ97">
        <v>0.0922394868556447</v>
      </c>
      <c r="AK97">
        <f t="shared" si="37"/>
        <v>0.7048019190639812</v>
      </c>
      <c r="AM97">
        <v>0.105949566098816</v>
      </c>
      <c r="AN97">
        <f t="shared" si="38"/>
        <v>0.8095606345610531</v>
      </c>
    </row>
    <row r="98" spans="1:40" ht="12.75">
      <c r="A98" t="s">
        <v>117</v>
      </c>
      <c r="B98">
        <v>4.429</v>
      </c>
      <c r="C98">
        <v>3.746159</v>
      </c>
      <c r="D98">
        <f t="shared" si="26"/>
        <v>16.591738211000003</v>
      </c>
      <c r="F98">
        <v>0.8065641</v>
      </c>
      <c r="G98">
        <f t="shared" si="27"/>
        <v>3.5722723989</v>
      </c>
      <c r="I98">
        <v>0.0731539</v>
      </c>
      <c r="J98">
        <f t="shared" si="28"/>
        <v>0.3239986231</v>
      </c>
      <c r="L98">
        <v>0.62637</v>
      </c>
      <c r="M98">
        <f t="shared" si="29"/>
        <v>2.77419273</v>
      </c>
      <c r="O98">
        <v>0.08349</v>
      </c>
      <c r="P98">
        <f t="shared" si="30"/>
        <v>0.36977721</v>
      </c>
      <c r="R98">
        <v>1.812694</v>
      </c>
      <c r="S98">
        <f t="shared" si="31"/>
        <v>8.028421726000001</v>
      </c>
      <c r="U98">
        <v>0.348844</v>
      </c>
      <c r="V98">
        <f t="shared" si="32"/>
        <v>1.545030076</v>
      </c>
      <c r="X98">
        <v>2.50355502146779</v>
      </c>
      <c r="Y98">
        <f t="shared" si="33"/>
        <v>11.088245190080844</v>
      </c>
      <c r="AA98">
        <v>0.69089260060975</v>
      </c>
      <c r="AB98">
        <f t="shared" si="34"/>
        <v>3.059963328100583</v>
      </c>
      <c r="AD98">
        <v>0.13369420077886</v>
      </c>
      <c r="AE98">
        <f t="shared" si="35"/>
        <v>0.5921316152495709</v>
      </c>
      <c r="AG98">
        <v>1.02061380993147</v>
      </c>
      <c r="AH98">
        <f t="shared" si="36"/>
        <v>4.520298564186481</v>
      </c>
      <c r="AJ98">
        <v>0.314469982054804</v>
      </c>
      <c r="AK98">
        <f t="shared" si="37"/>
        <v>1.392787550520727</v>
      </c>
      <c r="AM98">
        <v>0.343884428092906</v>
      </c>
      <c r="AN98">
        <f t="shared" si="38"/>
        <v>1.5230641320234808</v>
      </c>
    </row>
    <row r="99" spans="1:40" ht="12.75">
      <c r="A99" t="s">
        <v>98</v>
      </c>
      <c r="B99">
        <v>10.268</v>
      </c>
      <c r="C99">
        <v>5.732186</v>
      </c>
      <c r="D99">
        <f t="shared" si="26"/>
        <v>58.858085848</v>
      </c>
      <c r="F99">
        <v>1.085056183</v>
      </c>
      <c r="G99">
        <f t="shared" si="27"/>
        <v>11.141356887044001</v>
      </c>
      <c r="I99">
        <v>0.147136</v>
      </c>
      <c r="J99">
        <f t="shared" si="28"/>
        <v>1.510792448</v>
      </c>
      <c r="L99">
        <v>1.007934422</v>
      </c>
      <c r="M99">
        <f t="shared" si="29"/>
        <v>10.349470645096</v>
      </c>
      <c r="O99">
        <v>0.0572881389</v>
      </c>
      <c r="P99">
        <f t="shared" si="30"/>
        <v>0.5882346102252001</v>
      </c>
      <c r="R99">
        <v>3.26555</v>
      </c>
      <c r="S99">
        <f t="shared" si="31"/>
        <v>33.530667400000006</v>
      </c>
      <c r="U99">
        <v>0.1692142</v>
      </c>
      <c r="V99">
        <f t="shared" si="32"/>
        <v>1.7374914056000001</v>
      </c>
      <c r="X99">
        <v>2.66708023285424</v>
      </c>
      <c r="Y99">
        <f t="shared" si="33"/>
        <v>27.385579830947336</v>
      </c>
      <c r="AA99">
        <v>1.14239819700287</v>
      </c>
      <c r="AB99">
        <f t="shared" si="34"/>
        <v>11.73014468682547</v>
      </c>
      <c r="AD99">
        <v>0.12356544029916</v>
      </c>
      <c r="AE99">
        <f t="shared" si="35"/>
        <v>1.268769940991775</v>
      </c>
      <c r="AG99">
        <v>1.22993411432541</v>
      </c>
      <c r="AH99">
        <f t="shared" si="36"/>
        <v>12.628963485893312</v>
      </c>
      <c r="AJ99">
        <v>0.00196818176904957</v>
      </c>
      <c r="AK99">
        <f t="shared" si="37"/>
        <v>0.020209290404600986</v>
      </c>
      <c r="AM99">
        <v>0.169214299457747</v>
      </c>
      <c r="AN99">
        <f t="shared" si="38"/>
        <v>1.7374924268321463</v>
      </c>
    </row>
    <row r="100" spans="1:40" ht="12.75">
      <c r="A100" t="s">
        <v>99</v>
      </c>
      <c r="B100">
        <v>5.445</v>
      </c>
      <c r="C100">
        <v>8.26026302852094</v>
      </c>
      <c r="D100">
        <f t="shared" si="26"/>
        <v>44.97713219029652</v>
      </c>
      <c r="F100">
        <v>2.59168070368095</v>
      </c>
      <c r="G100">
        <f t="shared" si="27"/>
        <v>14.111701431542775</v>
      </c>
      <c r="I100">
        <v>0.474416304831776</v>
      </c>
      <c r="J100">
        <f t="shared" si="28"/>
        <v>2.5831967798090205</v>
      </c>
      <c r="L100">
        <v>0.530087985360158</v>
      </c>
      <c r="M100">
        <f t="shared" si="29"/>
        <v>2.8863290802860604</v>
      </c>
      <c r="O100">
        <v>0.92805813483929</v>
      </c>
      <c r="P100">
        <f t="shared" si="30"/>
        <v>5.053276544199934</v>
      </c>
      <c r="R100">
        <v>3.46757538578187</v>
      </c>
      <c r="S100">
        <f t="shared" si="31"/>
        <v>18.880947975582284</v>
      </c>
      <c r="U100">
        <v>0.268444514026893</v>
      </c>
      <c r="V100">
        <f t="shared" si="32"/>
        <v>1.4616803788764325</v>
      </c>
      <c r="X100">
        <v>4.85076602819984</v>
      </c>
      <c r="Y100">
        <f t="shared" si="33"/>
        <v>26.41242102354813</v>
      </c>
      <c r="AA100">
        <v>2.38623255515172</v>
      </c>
      <c r="AB100">
        <f t="shared" si="34"/>
        <v>12.993036262801116</v>
      </c>
      <c r="AD100">
        <v>0.0341261881075462</v>
      </c>
      <c r="AE100">
        <f t="shared" si="35"/>
        <v>0.1858170942455891</v>
      </c>
      <c r="AG100">
        <v>0.294099335202735</v>
      </c>
      <c r="AH100">
        <f t="shared" si="36"/>
        <v>1.6013708801788922</v>
      </c>
      <c r="AJ100">
        <v>1.86786343571095</v>
      </c>
      <c r="AK100">
        <f t="shared" si="37"/>
        <v>10.170516407446124</v>
      </c>
      <c r="AM100">
        <v>0.268444514026893</v>
      </c>
      <c r="AN100">
        <f t="shared" si="38"/>
        <v>1.4616803788764325</v>
      </c>
    </row>
    <row r="101" spans="1:40" ht="12.75">
      <c r="A101" t="s">
        <v>100</v>
      </c>
      <c r="B101">
        <v>1.343</v>
      </c>
      <c r="C101">
        <v>7.880927</v>
      </c>
      <c r="D101">
        <f t="shared" si="26"/>
        <v>10.584084961</v>
      </c>
      <c r="F101">
        <v>1.027357</v>
      </c>
      <c r="G101">
        <f t="shared" si="27"/>
        <v>1.379740451</v>
      </c>
      <c r="I101">
        <v>0</v>
      </c>
      <c r="J101">
        <f t="shared" si="28"/>
        <v>0</v>
      </c>
      <c r="L101">
        <v>2.0112876539</v>
      </c>
      <c r="M101">
        <f t="shared" si="29"/>
        <v>2.7011593191877004</v>
      </c>
      <c r="O101">
        <v>1.34722</v>
      </c>
      <c r="P101">
        <f t="shared" si="30"/>
        <v>1.80931646</v>
      </c>
      <c r="R101">
        <v>3.304332</v>
      </c>
      <c r="S101">
        <f t="shared" si="31"/>
        <v>4.437717876</v>
      </c>
      <c r="U101">
        <v>0.19072786</v>
      </c>
      <c r="V101">
        <f t="shared" si="32"/>
        <v>0.25614751598</v>
      </c>
      <c r="X101">
        <v>8.95717808958893</v>
      </c>
      <c r="Y101">
        <f t="shared" si="33"/>
        <v>12.029490174317933</v>
      </c>
      <c r="AA101">
        <v>1.00363286945396</v>
      </c>
      <c r="AB101">
        <f t="shared" si="34"/>
        <v>1.3478789436766683</v>
      </c>
      <c r="AD101">
        <v>0.392755691671159</v>
      </c>
      <c r="AE101">
        <f t="shared" si="35"/>
        <v>0.5274708939143665</v>
      </c>
      <c r="AG101">
        <v>3.26592569748203</v>
      </c>
      <c r="AH101">
        <f t="shared" si="36"/>
        <v>4.386138211718366</v>
      </c>
      <c r="AJ101">
        <v>4.10413596310346</v>
      </c>
      <c r="AK101">
        <f t="shared" si="37"/>
        <v>5.511854598447947</v>
      </c>
      <c r="AM101">
        <v>0.190727867878315</v>
      </c>
      <c r="AN101">
        <f t="shared" si="38"/>
        <v>0.25614752656057704</v>
      </c>
    </row>
    <row r="102" spans="1:40" ht="12.75">
      <c r="A102" t="s">
        <v>130</v>
      </c>
      <c r="B102">
        <v>5.283</v>
      </c>
      <c r="C102">
        <v>6.15953046807747</v>
      </c>
      <c r="D102">
        <f t="shared" si="26"/>
        <v>32.54079946285328</v>
      </c>
      <c r="F102">
        <v>1.16001524317626</v>
      </c>
      <c r="G102">
        <f t="shared" si="27"/>
        <v>6.128360529700182</v>
      </c>
      <c r="I102">
        <v>0.0995831933804062</v>
      </c>
      <c r="J102">
        <f t="shared" si="28"/>
        <v>0.526098010628686</v>
      </c>
      <c r="L102">
        <v>0.106238840386847</v>
      </c>
      <c r="M102">
        <f t="shared" si="29"/>
        <v>0.5612597937637127</v>
      </c>
      <c r="O102">
        <v>0.371628387813187</v>
      </c>
      <c r="P102">
        <f t="shared" si="30"/>
        <v>1.9633127728170672</v>
      </c>
      <c r="R102">
        <v>4.31213046657687</v>
      </c>
      <c r="S102">
        <f t="shared" si="31"/>
        <v>22.780985254925607</v>
      </c>
      <c r="U102">
        <v>0.109934336743901</v>
      </c>
      <c r="V102">
        <f t="shared" si="32"/>
        <v>0.580783101018029</v>
      </c>
      <c r="X102">
        <v>12.4648866926545</v>
      </c>
      <c r="Y102">
        <f t="shared" si="33"/>
        <v>65.85199639729373</v>
      </c>
      <c r="AA102">
        <v>1.07656946798629</v>
      </c>
      <c r="AB102">
        <f t="shared" si="34"/>
        <v>5.68751649937157</v>
      </c>
      <c r="AD102">
        <v>0.00382028736869002</v>
      </c>
      <c r="AE102">
        <f t="shared" si="35"/>
        <v>0.020182578168789374</v>
      </c>
      <c r="AG102">
        <v>8.76271288754133</v>
      </c>
      <c r="AH102">
        <f t="shared" si="36"/>
        <v>46.29341218488085</v>
      </c>
      <c r="AJ102">
        <v>2.5118497130143</v>
      </c>
      <c r="AK102">
        <f t="shared" si="37"/>
        <v>13.270102033854547</v>
      </c>
      <c r="AM102">
        <v>0.109934336743901</v>
      </c>
      <c r="AN102">
        <f t="shared" si="38"/>
        <v>0.580783101018029</v>
      </c>
    </row>
    <row r="103" spans="1:40" ht="12.75">
      <c r="A103" t="s">
        <v>101</v>
      </c>
      <c r="B103">
        <v>61.714</v>
      </c>
      <c r="C103">
        <v>5.01383374489199</v>
      </c>
      <c r="D103">
        <f t="shared" si="26"/>
        <v>309.4237357322643</v>
      </c>
      <c r="F103">
        <v>1.10028751854281</v>
      </c>
      <c r="G103">
        <f t="shared" si="27"/>
        <v>67.90314391935098</v>
      </c>
      <c r="I103">
        <v>0.266602516551902</v>
      </c>
      <c r="J103">
        <f t="shared" si="28"/>
        <v>16.45310770648408</v>
      </c>
      <c r="L103">
        <v>0.651874437741914</v>
      </c>
      <c r="M103">
        <f t="shared" si="29"/>
        <v>40.22977905080448</v>
      </c>
      <c r="O103">
        <v>0.239158541084413</v>
      </c>
      <c r="P103">
        <f t="shared" si="30"/>
        <v>14.759430204483463</v>
      </c>
      <c r="R103">
        <v>2.51407606288287</v>
      </c>
      <c r="S103">
        <f t="shared" si="31"/>
        <v>155.15369014475345</v>
      </c>
      <c r="U103">
        <v>0.241834668088083</v>
      </c>
      <c r="V103">
        <f t="shared" si="32"/>
        <v>14.924584706387954</v>
      </c>
      <c r="X103">
        <v>3.00320275566275</v>
      </c>
      <c r="Y103">
        <f t="shared" si="33"/>
        <v>185.33965486297095</v>
      </c>
      <c r="AA103">
        <v>1.45860751465911</v>
      </c>
      <c r="AB103">
        <f t="shared" si="34"/>
        <v>90.01650415967231</v>
      </c>
      <c r="AD103">
        <v>0.246172673535364</v>
      </c>
      <c r="AE103">
        <f t="shared" si="35"/>
        <v>15.192300374561455</v>
      </c>
      <c r="AG103">
        <v>0.899003162922237</v>
      </c>
      <c r="AH103">
        <f t="shared" si="36"/>
        <v>55.481081196582934</v>
      </c>
      <c r="AJ103">
        <v>0.157584736457955</v>
      </c>
      <c r="AK103">
        <f t="shared" si="37"/>
        <v>9.725184425766235</v>
      </c>
      <c r="AM103">
        <v>0.241834668088083</v>
      </c>
      <c r="AN103">
        <f t="shared" si="38"/>
        <v>14.924584706387954</v>
      </c>
    </row>
    <row r="104" spans="1:40" ht="12.75">
      <c r="A104" t="s">
        <v>131</v>
      </c>
      <c r="B104">
        <v>82.343</v>
      </c>
      <c r="C104">
        <v>5.08197351132522</v>
      </c>
      <c r="D104">
        <f t="shared" si="26"/>
        <v>418.4649448430526</v>
      </c>
      <c r="F104">
        <v>1.24956086318471</v>
      </c>
      <c r="G104">
        <f t="shared" si="27"/>
        <v>102.89259015721858</v>
      </c>
      <c r="I104">
        <v>0.205416869010233</v>
      </c>
      <c r="J104">
        <f t="shared" si="28"/>
        <v>16.914641244909618</v>
      </c>
      <c r="L104">
        <v>0.608128724033885</v>
      </c>
      <c r="M104">
        <f t="shared" si="29"/>
        <v>50.07514352312219</v>
      </c>
      <c r="O104">
        <v>0.131164697070338</v>
      </c>
      <c r="P104">
        <f t="shared" si="30"/>
        <v>10.800494650862843</v>
      </c>
      <c r="R104">
        <v>2.69671674725511</v>
      </c>
      <c r="S104">
        <f t="shared" si="31"/>
        <v>222.05574711922753</v>
      </c>
      <c r="U104">
        <v>0.19098561077094</v>
      </c>
      <c r="V104">
        <f t="shared" si="32"/>
        <v>15.726328147711513</v>
      </c>
      <c r="X104">
        <v>1.92467518917866</v>
      </c>
      <c r="Y104">
        <f t="shared" si="33"/>
        <v>158.4835291025384</v>
      </c>
      <c r="AA104">
        <v>0.919647251689587</v>
      </c>
      <c r="AB104">
        <f t="shared" si="34"/>
        <v>75.72651364587567</v>
      </c>
      <c r="AD104">
        <v>0.0897586296846113</v>
      </c>
      <c r="AE104">
        <f t="shared" si="35"/>
        <v>7.390994844119949</v>
      </c>
      <c r="AG104">
        <v>0.64893039941983</v>
      </c>
      <c r="AH104">
        <f t="shared" si="36"/>
        <v>53.43487587942706</v>
      </c>
      <c r="AJ104">
        <v>0.0753532976136904</v>
      </c>
      <c r="AK104">
        <f t="shared" si="37"/>
        <v>6.204816585404109</v>
      </c>
      <c r="AM104">
        <v>0.19098561077094</v>
      </c>
      <c r="AN104">
        <f t="shared" si="38"/>
        <v>15.726328147711513</v>
      </c>
    </row>
    <row r="105" spans="1:40" ht="12.75">
      <c r="A105" t="s">
        <v>102</v>
      </c>
      <c r="B105">
        <v>11.112</v>
      </c>
      <c r="C105">
        <v>5.38915538441962</v>
      </c>
      <c r="D105">
        <f t="shared" si="26"/>
        <v>59.88429463167082</v>
      </c>
      <c r="F105">
        <v>1.27359583110111</v>
      </c>
      <c r="G105">
        <f t="shared" si="27"/>
        <v>14.152196875195534</v>
      </c>
      <c r="I105">
        <v>0.388541249411964</v>
      </c>
      <c r="J105">
        <f t="shared" si="28"/>
        <v>4.317470363465744</v>
      </c>
      <c r="L105">
        <v>0.356173686460248</v>
      </c>
      <c r="M105">
        <f t="shared" si="29"/>
        <v>3.957802003946276</v>
      </c>
      <c r="O105">
        <v>0.347629943161072</v>
      </c>
      <c r="P105">
        <f t="shared" si="30"/>
        <v>3.862863928405832</v>
      </c>
      <c r="R105">
        <v>2.91556814513093</v>
      </c>
      <c r="S105">
        <f t="shared" si="31"/>
        <v>32.397793228694894</v>
      </c>
      <c r="U105">
        <v>0.107646529154301</v>
      </c>
      <c r="V105">
        <f t="shared" si="32"/>
        <v>1.1961682319625926</v>
      </c>
      <c r="X105">
        <v>1.61966115549471</v>
      </c>
      <c r="Y105">
        <f t="shared" si="33"/>
        <v>17.99767475985722</v>
      </c>
      <c r="AA105">
        <v>1.05260410047203</v>
      </c>
      <c r="AB105">
        <f t="shared" si="34"/>
        <v>11.696536764445197</v>
      </c>
      <c r="AD105">
        <v>0.0921016845898101</v>
      </c>
      <c r="AE105">
        <f t="shared" si="35"/>
        <v>1.02343391916197</v>
      </c>
      <c r="AG105">
        <v>0.143388395315817</v>
      </c>
      <c r="AH105">
        <f t="shared" si="36"/>
        <v>1.5933318487493586</v>
      </c>
      <c r="AJ105">
        <v>0.223920445962756</v>
      </c>
      <c r="AK105">
        <f t="shared" si="37"/>
        <v>2.4882039955381448</v>
      </c>
      <c r="AM105">
        <v>0.107646529154301</v>
      </c>
      <c r="AN105">
        <f t="shared" si="38"/>
        <v>1.1961682319625926</v>
      </c>
    </row>
    <row r="106" spans="1:40" ht="12.75">
      <c r="A106" t="s">
        <v>103</v>
      </c>
      <c r="B106">
        <v>10.032</v>
      </c>
      <c r="C106">
        <v>2.98981647525956</v>
      </c>
      <c r="D106">
        <f t="shared" si="26"/>
        <v>29.993838879803906</v>
      </c>
      <c r="F106">
        <v>0.719792899359938</v>
      </c>
      <c r="G106">
        <f t="shared" si="27"/>
        <v>7.220962366378898</v>
      </c>
      <c r="I106">
        <v>0.0348315145679198</v>
      </c>
      <c r="J106">
        <f t="shared" si="28"/>
        <v>0.3494297541453715</v>
      </c>
      <c r="L106">
        <v>0.41085989606386</v>
      </c>
      <c r="M106">
        <f t="shared" si="29"/>
        <v>4.1217464773126435</v>
      </c>
      <c r="O106">
        <v>0.0242435068174178</v>
      </c>
      <c r="P106">
        <f t="shared" si="30"/>
        <v>0.2432108603923354</v>
      </c>
      <c r="R106">
        <v>1.65854673848022</v>
      </c>
      <c r="S106">
        <f t="shared" si="31"/>
        <v>16.638540880433567</v>
      </c>
      <c r="U106">
        <v>0.1415419199702</v>
      </c>
      <c r="V106">
        <f t="shared" si="32"/>
        <v>1.4199485411410464</v>
      </c>
      <c r="X106">
        <v>2.23157629829954</v>
      </c>
      <c r="Y106">
        <f t="shared" si="33"/>
        <v>22.387173424540986</v>
      </c>
      <c r="AA106">
        <v>1.40175042851534</v>
      </c>
      <c r="AB106">
        <f t="shared" si="34"/>
        <v>14.06236029886589</v>
      </c>
      <c r="AD106">
        <v>0.0976653252131995</v>
      </c>
      <c r="AE106">
        <f t="shared" si="35"/>
        <v>0.9797785425388174</v>
      </c>
      <c r="AG106">
        <v>0.58424553389035</v>
      </c>
      <c r="AH106">
        <f t="shared" si="36"/>
        <v>5.861151195987992</v>
      </c>
      <c r="AJ106">
        <v>0.00637309071045486</v>
      </c>
      <c r="AK106">
        <f t="shared" si="37"/>
        <v>0.06393484600728316</v>
      </c>
      <c r="AM106">
        <v>0.1415419199702</v>
      </c>
      <c r="AN106">
        <f t="shared" si="38"/>
        <v>1.4199485411410464</v>
      </c>
    </row>
    <row r="107" spans="1:40" ht="12.75">
      <c r="A107" t="s">
        <v>132</v>
      </c>
      <c r="B107">
        <v>4.355</v>
      </c>
      <c r="C107">
        <v>6.29275295553758</v>
      </c>
      <c r="D107">
        <f t="shared" si="26"/>
        <v>27.404939121366162</v>
      </c>
      <c r="F107">
        <v>1.4071977858215</v>
      </c>
      <c r="G107">
        <f t="shared" si="27"/>
        <v>6.128346357252632</v>
      </c>
      <c r="I107">
        <v>0.355704973113601</v>
      </c>
      <c r="J107">
        <f t="shared" si="28"/>
        <v>1.5490951579097325</v>
      </c>
      <c r="L107">
        <v>0.630619034713007</v>
      </c>
      <c r="M107">
        <f t="shared" si="29"/>
        <v>2.7463458961751455</v>
      </c>
      <c r="O107">
        <v>0.00730370995411981</v>
      </c>
      <c r="P107">
        <f t="shared" si="30"/>
        <v>0.031807656850191775</v>
      </c>
      <c r="R107">
        <v>3.72104699261495</v>
      </c>
      <c r="S107">
        <f t="shared" si="31"/>
        <v>16.20515965283811</v>
      </c>
      <c r="U107">
        <v>0.170880459320402</v>
      </c>
      <c r="V107">
        <f t="shared" si="32"/>
        <v>0.7441844003403507</v>
      </c>
      <c r="X107">
        <v>3.47560563826687</v>
      </c>
      <c r="Y107">
        <f t="shared" si="33"/>
        <v>15.13626255465222</v>
      </c>
      <c r="AA107">
        <v>0.600852697530241</v>
      </c>
      <c r="AB107">
        <f t="shared" si="34"/>
        <v>2.6167134977441995</v>
      </c>
      <c r="AD107">
        <v>0.819346501321273</v>
      </c>
      <c r="AE107">
        <f t="shared" si="35"/>
        <v>3.568254013254144</v>
      </c>
      <c r="AG107">
        <v>0.248522947743271</v>
      </c>
      <c r="AH107">
        <f t="shared" si="36"/>
        <v>1.0823174374219453</v>
      </c>
      <c r="AJ107">
        <v>1.63600303235168</v>
      </c>
      <c r="AK107">
        <f t="shared" si="37"/>
        <v>7.124793205891567</v>
      </c>
      <c r="AM107">
        <v>0.170880459320402</v>
      </c>
      <c r="AN107">
        <f t="shared" si="38"/>
        <v>0.7441844003403507</v>
      </c>
    </row>
    <row r="108" spans="1:40" ht="12.75">
      <c r="A108" t="s">
        <v>104</v>
      </c>
      <c r="B108">
        <v>59.305</v>
      </c>
      <c r="C108">
        <v>4.99107054215985</v>
      </c>
      <c r="D108">
        <f t="shared" si="26"/>
        <v>295.9954385027899</v>
      </c>
      <c r="F108">
        <v>1.15295969652423</v>
      </c>
      <c r="G108">
        <f t="shared" si="27"/>
        <v>68.37627480236945</v>
      </c>
      <c r="I108">
        <v>0.366004612062573</v>
      </c>
      <c r="J108">
        <f t="shared" si="28"/>
        <v>21.705903518370892</v>
      </c>
      <c r="L108">
        <v>0.501579216223066</v>
      </c>
      <c r="M108">
        <f t="shared" si="29"/>
        <v>29.74615541810893</v>
      </c>
      <c r="O108">
        <v>0.210143664005277</v>
      </c>
      <c r="P108">
        <f t="shared" si="30"/>
        <v>12.462569993832952</v>
      </c>
      <c r="R108">
        <v>2.65585663600683</v>
      </c>
      <c r="S108">
        <f t="shared" si="31"/>
        <v>157.50557779838505</v>
      </c>
      <c r="U108">
        <v>0.104526717337878</v>
      </c>
      <c r="V108">
        <f t="shared" si="32"/>
        <v>6.198956971722854</v>
      </c>
      <c r="X108">
        <v>1.14415426821058</v>
      </c>
      <c r="Y108">
        <f t="shared" si="33"/>
        <v>67.85406887622845</v>
      </c>
      <c r="AA108">
        <v>0.634453351014774</v>
      </c>
      <c r="AB108">
        <f t="shared" si="34"/>
        <v>37.626255981931166</v>
      </c>
      <c r="AD108">
        <v>0.0732178542504019</v>
      </c>
      <c r="AE108">
        <f t="shared" si="35"/>
        <v>4.342184846320085</v>
      </c>
      <c r="AG108">
        <v>0.273151338854336</v>
      </c>
      <c r="AH108">
        <f t="shared" si="36"/>
        <v>16.199240150756395</v>
      </c>
      <c r="AJ108">
        <v>0.058805006753187</v>
      </c>
      <c r="AK108">
        <f t="shared" si="37"/>
        <v>3.487430925497755</v>
      </c>
      <c r="AM108">
        <v>0.104526717337878</v>
      </c>
      <c r="AN108">
        <f t="shared" si="38"/>
        <v>6.198956971722854</v>
      </c>
    </row>
    <row r="109" spans="1:40" ht="12.75">
      <c r="A109" t="s">
        <v>105</v>
      </c>
      <c r="B109">
        <v>2.269</v>
      </c>
      <c r="C109">
        <v>5.64245</v>
      </c>
      <c r="D109">
        <f t="shared" si="26"/>
        <v>12.80271905</v>
      </c>
      <c r="F109">
        <v>1.157309</v>
      </c>
      <c r="G109">
        <f t="shared" si="27"/>
        <v>2.625934121</v>
      </c>
      <c r="I109">
        <v>0.0517419</v>
      </c>
      <c r="J109">
        <f t="shared" si="28"/>
        <v>0.11740237110000001</v>
      </c>
      <c r="L109">
        <v>2.4804302</v>
      </c>
      <c r="M109">
        <f t="shared" si="29"/>
        <v>5.6280961238</v>
      </c>
      <c r="O109">
        <v>0.44966479</v>
      </c>
      <c r="P109">
        <f t="shared" si="30"/>
        <v>1.02028940851</v>
      </c>
      <c r="R109">
        <v>1.428934</v>
      </c>
      <c r="S109">
        <f t="shared" si="31"/>
        <v>3.242251246</v>
      </c>
      <c r="U109">
        <v>0.0743694</v>
      </c>
      <c r="V109">
        <f t="shared" si="32"/>
        <v>0.16874416860000002</v>
      </c>
      <c r="X109">
        <v>7.07213264478076</v>
      </c>
      <c r="Y109">
        <f t="shared" si="33"/>
        <v>16.046668971007545</v>
      </c>
      <c r="AA109">
        <v>1.022230721171</v>
      </c>
      <c r="AB109">
        <f t="shared" si="34"/>
        <v>2.3194415063369993</v>
      </c>
      <c r="AD109">
        <v>0.653819912256561</v>
      </c>
      <c r="AE109">
        <f t="shared" si="35"/>
        <v>1.483517380910137</v>
      </c>
      <c r="AG109">
        <v>3.43847234315479</v>
      </c>
      <c r="AH109">
        <f t="shared" si="36"/>
        <v>7.8018937466182186</v>
      </c>
      <c r="AJ109">
        <v>1.88324024699325</v>
      </c>
      <c r="AK109">
        <f t="shared" si="37"/>
        <v>4.273072120427685</v>
      </c>
      <c r="AM109">
        <v>0.0743694212051558</v>
      </c>
      <c r="AN109">
        <f t="shared" si="38"/>
        <v>0.16874421671449852</v>
      </c>
    </row>
    <row r="110" spans="1:40" ht="12.75">
      <c r="A110" t="s">
        <v>106</v>
      </c>
      <c r="B110">
        <v>3.356</v>
      </c>
      <c r="C110">
        <v>4.66869</v>
      </c>
      <c r="D110">
        <f t="shared" si="26"/>
        <v>15.66812364</v>
      </c>
      <c r="F110">
        <v>1.12617</v>
      </c>
      <c r="G110">
        <f t="shared" si="27"/>
        <v>3.7794265199999995</v>
      </c>
      <c r="I110">
        <v>0.0896108</v>
      </c>
      <c r="J110">
        <f t="shared" si="28"/>
        <v>0.3007338448</v>
      </c>
      <c r="L110">
        <v>1.023747</v>
      </c>
      <c r="M110">
        <f t="shared" si="29"/>
        <v>3.4356949319999996</v>
      </c>
      <c r="O110">
        <v>0.574684</v>
      </c>
      <c r="P110">
        <f t="shared" si="30"/>
        <v>1.9286395039999997</v>
      </c>
      <c r="R110">
        <v>1.6545</v>
      </c>
      <c r="S110">
        <f t="shared" si="31"/>
        <v>5.5525020000000005</v>
      </c>
      <c r="U110">
        <v>0.1999699</v>
      </c>
      <c r="V110">
        <f t="shared" si="32"/>
        <v>0.6710989844</v>
      </c>
      <c r="X110">
        <v>4.36150969499167</v>
      </c>
      <c r="Y110">
        <f t="shared" si="33"/>
        <v>14.637226536392046</v>
      </c>
      <c r="AA110">
        <v>1.38893261413387</v>
      </c>
      <c r="AB110">
        <f t="shared" si="34"/>
        <v>4.661257853033268</v>
      </c>
      <c r="AD110">
        <v>0.798863969641705</v>
      </c>
      <c r="AE110">
        <f t="shared" si="35"/>
        <v>2.680987482117562</v>
      </c>
      <c r="AG110">
        <v>1.70599347225516</v>
      </c>
      <c r="AH110">
        <f t="shared" si="36"/>
        <v>5.725314092888317</v>
      </c>
      <c r="AJ110">
        <v>0.267749714357755</v>
      </c>
      <c r="AK110">
        <f t="shared" si="37"/>
        <v>0.8985680413846258</v>
      </c>
      <c r="AM110">
        <v>0.199969924603182</v>
      </c>
      <c r="AN110">
        <f t="shared" si="38"/>
        <v>0.6710990669682788</v>
      </c>
    </row>
    <row r="111" spans="1:40" ht="12.75">
      <c r="A111" t="s">
        <v>146</v>
      </c>
      <c r="B111">
        <v>3.667</v>
      </c>
      <c r="C111">
        <v>1.3888789</v>
      </c>
      <c r="D111">
        <f t="shared" si="26"/>
        <v>5.093018926299999</v>
      </c>
      <c r="F111">
        <v>0.32087956</v>
      </c>
      <c r="G111">
        <f t="shared" si="27"/>
        <v>1.1766653465199999</v>
      </c>
      <c r="I111">
        <v>0.0748</v>
      </c>
      <c r="J111">
        <f t="shared" si="28"/>
        <v>0.2742916</v>
      </c>
      <c r="L111">
        <v>0.1059039</v>
      </c>
      <c r="M111">
        <f t="shared" si="29"/>
        <v>0.38834960129999996</v>
      </c>
      <c r="O111">
        <v>0.07314787</v>
      </c>
      <c r="P111">
        <f t="shared" si="30"/>
        <v>0.26823323929</v>
      </c>
      <c r="R111">
        <v>0.788522</v>
      </c>
      <c r="S111">
        <f t="shared" si="31"/>
        <v>2.8915101739999995</v>
      </c>
      <c r="U111">
        <v>0.025615</v>
      </c>
      <c r="V111">
        <f t="shared" si="32"/>
        <v>0.09393020499999999</v>
      </c>
      <c r="X111">
        <v>0.664019546198556</v>
      </c>
      <c r="Y111">
        <f t="shared" si="33"/>
        <v>2.4349596759101044</v>
      </c>
      <c r="AA111">
        <v>0.482580886559412</v>
      </c>
      <c r="AB111">
        <f t="shared" si="34"/>
        <v>1.7696241110133637</v>
      </c>
      <c r="AD111">
        <v>0.0694940631696152</v>
      </c>
      <c r="AE111">
        <f t="shared" si="35"/>
        <v>0.25483472964297893</v>
      </c>
      <c r="AG111">
        <v>0.0767095235144363</v>
      </c>
      <c r="AH111">
        <f t="shared" si="36"/>
        <v>0.2812938227274379</v>
      </c>
      <c r="AJ111">
        <v>0.00961941581595902</v>
      </c>
      <c r="AK111">
        <f t="shared" si="37"/>
        <v>0.03527439779712172</v>
      </c>
      <c r="AM111">
        <v>0.0256156571391334</v>
      </c>
      <c r="AN111">
        <f t="shared" si="38"/>
        <v>0.09393261472920217</v>
      </c>
    </row>
    <row r="112" spans="1:40" ht="12.75">
      <c r="A112" t="s">
        <v>134</v>
      </c>
      <c r="B112">
        <v>16.46</v>
      </c>
      <c r="C112">
        <v>6.19461566458858</v>
      </c>
      <c r="D112">
        <f t="shared" si="26"/>
        <v>101.96337383912804</v>
      </c>
      <c r="F112">
        <v>1.84668122017521</v>
      </c>
      <c r="G112">
        <f t="shared" si="27"/>
        <v>30.39637288408396</v>
      </c>
      <c r="I112">
        <v>0.570752730576129</v>
      </c>
      <c r="J112">
        <f t="shared" si="28"/>
        <v>9.394589945283084</v>
      </c>
      <c r="L112">
        <v>0.467835910824787</v>
      </c>
      <c r="M112">
        <f t="shared" si="29"/>
        <v>7.700579092175994</v>
      </c>
      <c r="O112">
        <v>0.166065679294803</v>
      </c>
      <c r="P112">
        <f t="shared" si="30"/>
        <v>2.7334410811924577</v>
      </c>
      <c r="R112">
        <v>2.98942226651924</v>
      </c>
      <c r="S112">
        <f t="shared" si="31"/>
        <v>49.20589050690669</v>
      </c>
      <c r="U112">
        <v>0.153857857198411</v>
      </c>
      <c r="V112">
        <f t="shared" si="32"/>
        <v>2.532500329485845</v>
      </c>
      <c r="X112">
        <v>1.02852774051588</v>
      </c>
      <c r="Y112">
        <f t="shared" si="33"/>
        <v>16.929566608891385</v>
      </c>
      <c r="AA112">
        <v>0.295931262216523</v>
      </c>
      <c r="AB112">
        <f t="shared" si="34"/>
        <v>4.871028576083969</v>
      </c>
      <c r="AD112">
        <v>0.0577958143319039</v>
      </c>
      <c r="AE112">
        <f t="shared" si="35"/>
        <v>0.9513191039031382</v>
      </c>
      <c r="AG112">
        <v>0.0777675081871441</v>
      </c>
      <c r="AH112">
        <f t="shared" si="36"/>
        <v>1.280053184760392</v>
      </c>
      <c r="AJ112">
        <v>0.443175298581902</v>
      </c>
      <c r="AK112">
        <f t="shared" si="37"/>
        <v>7.294665414658108</v>
      </c>
      <c r="AM112">
        <v>0.153857857198411</v>
      </c>
      <c r="AN112">
        <f t="shared" si="38"/>
        <v>2.532500329485845</v>
      </c>
    </row>
    <row r="113" spans="1:40" ht="12.75">
      <c r="A113" t="s">
        <v>118</v>
      </c>
      <c r="B113">
        <v>4.72</v>
      </c>
      <c r="C113">
        <v>5.5596217261855</v>
      </c>
      <c r="D113">
        <f t="shared" si="26"/>
        <v>26.24141454759556</v>
      </c>
      <c r="F113">
        <v>1.02179823245732</v>
      </c>
      <c r="G113">
        <f t="shared" si="27"/>
        <v>4.82288765719855</v>
      </c>
      <c r="I113">
        <v>0.0632907133883812</v>
      </c>
      <c r="J113">
        <f t="shared" si="28"/>
        <v>0.29873216719315926</v>
      </c>
      <c r="L113">
        <v>0.830611250115968</v>
      </c>
      <c r="M113">
        <f t="shared" si="29"/>
        <v>3.920485100547369</v>
      </c>
      <c r="O113">
        <v>2.14120326812595</v>
      </c>
      <c r="P113">
        <f t="shared" si="30"/>
        <v>10.106479425554483</v>
      </c>
      <c r="R113">
        <v>1.42379769459755</v>
      </c>
      <c r="S113">
        <f t="shared" si="31"/>
        <v>6.720325118500435</v>
      </c>
      <c r="U113">
        <v>0.0789205675003322</v>
      </c>
      <c r="V113">
        <f t="shared" si="32"/>
        <v>0.372505078601568</v>
      </c>
      <c r="X113">
        <v>5.4808751773566</v>
      </c>
      <c r="Y113">
        <f t="shared" si="33"/>
        <v>25.86973083712315</v>
      </c>
      <c r="AA113">
        <v>0.346477385278266</v>
      </c>
      <c r="AB113">
        <f t="shared" si="34"/>
        <v>1.6353732585134153</v>
      </c>
      <c r="AD113">
        <v>0.0242079637042924</v>
      </c>
      <c r="AE113">
        <f t="shared" si="35"/>
        <v>0.11426158868426013</v>
      </c>
      <c r="AG113">
        <v>3.25257722996915</v>
      </c>
      <c r="AH113">
        <f t="shared" si="36"/>
        <v>15.352164525454388</v>
      </c>
      <c r="AJ113">
        <v>1.77869203090456</v>
      </c>
      <c r="AK113">
        <f t="shared" si="37"/>
        <v>8.395426385869522</v>
      </c>
      <c r="AM113">
        <v>0.0789205675003322</v>
      </c>
      <c r="AN113">
        <f t="shared" si="38"/>
        <v>0.372505078601568</v>
      </c>
    </row>
    <row r="114" spans="1:40" ht="12.75">
      <c r="A114" t="s">
        <v>107</v>
      </c>
      <c r="B114">
        <v>38.132</v>
      </c>
      <c r="C114">
        <v>4.34992643254754</v>
      </c>
      <c r="D114">
        <f t="shared" si="26"/>
        <v>165.87139472590277</v>
      </c>
      <c r="F114">
        <v>1.07603928743319</v>
      </c>
      <c r="G114">
        <f t="shared" si="27"/>
        <v>41.0315301084024</v>
      </c>
      <c r="I114">
        <v>0.0314432210913095</v>
      </c>
      <c r="J114">
        <f t="shared" si="28"/>
        <v>1.1989929066538139</v>
      </c>
      <c r="L114">
        <v>0.770500738961995</v>
      </c>
      <c r="M114">
        <f t="shared" si="29"/>
        <v>29.38073417809879</v>
      </c>
      <c r="O114">
        <v>0.127767308464734</v>
      </c>
      <c r="P114">
        <f t="shared" si="30"/>
        <v>4.872023006377237</v>
      </c>
      <c r="R114">
        <v>2.25783905301311</v>
      </c>
      <c r="S114">
        <f t="shared" si="31"/>
        <v>86.09591876949591</v>
      </c>
      <c r="U114">
        <v>0.0863368235831987</v>
      </c>
      <c r="V114">
        <f t="shared" si="32"/>
        <v>3.292195756874533</v>
      </c>
      <c r="X114">
        <v>2.09088442754853</v>
      </c>
      <c r="Y114">
        <f t="shared" si="33"/>
        <v>79.72960499128054</v>
      </c>
      <c r="AA114">
        <v>1.05784526158051</v>
      </c>
      <c r="AB114">
        <f t="shared" si="34"/>
        <v>40.33775551458801</v>
      </c>
      <c r="AD114">
        <v>0.122517487049683</v>
      </c>
      <c r="AE114">
        <f t="shared" si="35"/>
        <v>4.671836816178512</v>
      </c>
      <c r="AG114">
        <v>0.719090178711997</v>
      </c>
      <c r="AH114">
        <f t="shared" si="36"/>
        <v>27.42034669464587</v>
      </c>
      <c r="AJ114">
        <v>0.105094676623142</v>
      </c>
      <c r="AK114">
        <f t="shared" si="37"/>
        <v>4.0074702089936505</v>
      </c>
      <c r="AM114">
        <v>0.0863368235831987</v>
      </c>
      <c r="AN114">
        <f t="shared" si="38"/>
        <v>3.292195756874533</v>
      </c>
    </row>
    <row r="115" spans="1:40" ht="12.75">
      <c r="A115" t="s">
        <v>108</v>
      </c>
      <c r="B115">
        <v>10.641</v>
      </c>
      <c r="C115">
        <v>4.46511019827329</v>
      </c>
      <c r="D115">
        <f t="shared" si="26"/>
        <v>47.513237619826086</v>
      </c>
      <c r="F115">
        <v>0.997439376566872</v>
      </c>
      <c r="G115">
        <f t="shared" si="27"/>
        <v>10.613752406048084</v>
      </c>
      <c r="I115">
        <v>0.0908234073440586</v>
      </c>
      <c r="J115">
        <f t="shared" si="28"/>
        <v>0.9664518775481276</v>
      </c>
      <c r="L115">
        <v>0.161777421322718</v>
      </c>
      <c r="M115">
        <f t="shared" si="29"/>
        <v>1.7214735402950423</v>
      </c>
      <c r="O115">
        <v>1.08515218873036</v>
      </c>
      <c r="P115">
        <f t="shared" si="30"/>
        <v>11.54710444027976</v>
      </c>
      <c r="R115">
        <v>2.07457834983617</v>
      </c>
      <c r="S115">
        <f t="shared" si="31"/>
        <v>22.075588220606686</v>
      </c>
      <c r="U115">
        <v>0.0553394544731098</v>
      </c>
      <c r="V115">
        <f t="shared" si="32"/>
        <v>0.5888671350483614</v>
      </c>
      <c r="X115">
        <v>1.25312897872335</v>
      </c>
      <c r="Y115">
        <f t="shared" si="33"/>
        <v>13.334545462595166</v>
      </c>
      <c r="AA115">
        <v>0.307968982284378</v>
      </c>
      <c r="AB115">
        <f t="shared" si="34"/>
        <v>3.2770979404880665</v>
      </c>
      <c r="AD115">
        <v>0.235614594845038</v>
      </c>
      <c r="AE115">
        <f t="shared" si="35"/>
        <v>2.507174903746049</v>
      </c>
      <c r="AG115">
        <v>0.580550500539446</v>
      </c>
      <c r="AH115">
        <f t="shared" si="36"/>
        <v>6.177637876240245</v>
      </c>
      <c r="AJ115">
        <v>0.0736554465813745</v>
      </c>
      <c r="AK115">
        <f t="shared" si="37"/>
        <v>0.7837676070724061</v>
      </c>
      <c r="AM115">
        <v>0.0553394544731098</v>
      </c>
      <c r="AN115">
        <f t="shared" si="38"/>
        <v>0.5888671350483614</v>
      </c>
    </row>
    <row r="116" spans="1:40" ht="12.75">
      <c r="A116" t="s">
        <v>109</v>
      </c>
      <c r="B116">
        <v>21.45</v>
      </c>
      <c r="C116">
        <v>2.70959751900543</v>
      </c>
      <c r="D116">
        <f t="shared" si="26"/>
        <v>58.120866782666475</v>
      </c>
      <c r="F116">
        <v>0.66386693657908</v>
      </c>
      <c r="G116">
        <f t="shared" si="27"/>
        <v>14.239945789621267</v>
      </c>
      <c r="I116">
        <v>0.0893960746653382</v>
      </c>
      <c r="J116">
        <f t="shared" si="28"/>
        <v>1.9175458015715041</v>
      </c>
      <c r="L116">
        <v>0.407054512425896</v>
      </c>
      <c r="M116">
        <f t="shared" si="29"/>
        <v>8.731319291535469</v>
      </c>
      <c r="O116">
        <v>0.124919057917409</v>
      </c>
      <c r="P116">
        <f t="shared" si="30"/>
        <v>2.679513792328423</v>
      </c>
      <c r="R116">
        <v>1.32131843123264</v>
      </c>
      <c r="S116">
        <f t="shared" si="31"/>
        <v>28.34228034994013</v>
      </c>
      <c r="U116">
        <v>0.103042506185064</v>
      </c>
      <c r="V116">
        <f t="shared" si="32"/>
        <v>2.2102617576696226</v>
      </c>
      <c r="X116">
        <v>1.95062159730078</v>
      </c>
      <c r="Y116">
        <f t="shared" si="33"/>
        <v>41.84083326210173</v>
      </c>
      <c r="AA116">
        <v>0.577576018057184</v>
      </c>
      <c r="AB116">
        <f t="shared" si="34"/>
        <v>12.389005587326595</v>
      </c>
      <c r="AD116">
        <v>0.158980601809485</v>
      </c>
      <c r="AE116">
        <f t="shared" si="35"/>
        <v>3.4101339088134535</v>
      </c>
      <c r="AG116">
        <v>1.02359424782284</v>
      </c>
      <c r="AH116">
        <f t="shared" si="36"/>
        <v>21.956096615799915</v>
      </c>
      <c r="AJ116">
        <v>0.08742822342621</v>
      </c>
      <c r="AK116">
        <f t="shared" si="37"/>
        <v>1.8753353924922043</v>
      </c>
      <c r="AM116">
        <v>0.103042506185064</v>
      </c>
      <c r="AN116">
        <f t="shared" si="38"/>
        <v>2.2102617576696226</v>
      </c>
    </row>
    <row r="117" spans="1:40" ht="12.75">
      <c r="A117" t="s">
        <v>119</v>
      </c>
      <c r="B117">
        <v>141.941</v>
      </c>
      <c r="C117">
        <v>4.4085473976</v>
      </c>
      <c r="D117">
        <f t="shared" si="26"/>
        <v>625.7536261627415</v>
      </c>
      <c r="F117">
        <v>0.894303695</v>
      </c>
      <c r="G117">
        <f t="shared" si="27"/>
        <v>126.938360771995</v>
      </c>
      <c r="I117">
        <v>0.1004054</v>
      </c>
      <c r="J117">
        <f t="shared" si="28"/>
        <v>14.2516428814</v>
      </c>
      <c r="L117">
        <v>0.530846</v>
      </c>
      <c r="M117">
        <f t="shared" si="29"/>
        <v>75.34881208600001</v>
      </c>
      <c r="O117">
        <v>0.1327502</v>
      </c>
      <c r="P117">
        <f t="shared" si="30"/>
        <v>18.8426961382</v>
      </c>
      <c r="R117">
        <v>2.71599</v>
      </c>
      <c r="S117">
        <f t="shared" si="31"/>
        <v>385.51033659</v>
      </c>
      <c r="U117">
        <v>0.03425</v>
      </c>
      <c r="V117">
        <f t="shared" si="32"/>
        <v>4.86147925</v>
      </c>
      <c r="X117">
        <v>5.74765358345352</v>
      </c>
      <c r="Y117">
        <f t="shared" si="33"/>
        <v>815.8276972889761</v>
      </c>
      <c r="AA117">
        <v>0.89208830866698</v>
      </c>
      <c r="AB117">
        <f t="shared" si="34"/>
        <v>126.62390662049981</v>
      </c>
      <c r="AD117">
        <v>0.346150386767705</v>
      </c>
      <c r="AE117">
        <f t="shared" si="35"/>
        <v>49.13293204819482</v>
      </c>
      <c r="AG117">
        <v>4.28864918328828</v>
      </c>
      <c r="AH117">
        <f t="shared" si="36"/>
        <v>608.7351537251218</v>
      </c>
      <c r="AJ117">
        <v>0.186515315729967</v>
      </c>
      <c r="AK117">
        <f t="shared" si="37"/>
        <v>26.474170430027247</v>
      </c>
      <c r="AM117">
        <v>0.0342503890005854</v>
      </c>
      <c r="AN117">
        <f t="shared" si="38"/>
        <v>4.861534465132092</v>
      </c>
    </row>
    <row r="118" spans="1:40" ht="12.75">
      <c r="A118" t="s">
        <v>110</v>
      </c>
      <c r="B118">
        <v>5.394</v>
      </c>
      <c r="C118">
        <v>4.0577836</v>
      </c>
      <c r="D118">
        <f t="shared" si="26"/>
        <v>21.887684738399997</v>
      </c>
      <c r="F118">
        <v>0.7256456</v>
      </c>
      <c r="G118">
        <f t="shared" si="27"/>
        <v>3.9141323664</v>
      </c>
      <c r="I118">
        <v>0.18156</v>
      </c>
      <c r="J118">
        <f t="shared" si="28"/>
        <v>0.97933464</v>
      </c>
      <c r="L118">
        <v>0.645369</v>
      </c>
      <c r="M118">
        <f t="shared" si="29"/>
        <v>3.4811203859999997</v>
      </c>
      <c r="O118">
        <v>0.0518774</v>
      </c>
      <c r="P118">
        <f t="shared" si="30"/>
        <v>0.2798266956</v>
      </c>
      <c r="R118">
        <v>2.303294</v>
      </c>
      <c r="S118">
        <f t="shared" si="31"/>
        <v>12.423967836000001</v>
      </c>
      <c r="U118">
        <v>0.1500366</v>
      </c>
      <c r="V118">
        <f t="shared" si="32"/>
        <v>0.8092974204</v>
      </c>
      <c r="X118">
        <v>2.67634646239852</v>
      </c>
      <c r="Y118">
        <f t="shared" si="33"/>
        <v>14.436212818177617</v>
      </c>
      <c r="AA118">
        <v>0.820917604208309</v>
      </c>
      <c r="AB118">
        <f t="shared" si="34"/>
        <v>4.428029557099618</v>
      </c>
      <c r="AD118">
        <v>0.0789728246278717</v>
      </c>
      <c r="AE118">
        <f t="shared" si="35"/>
        <v>0.4259794160427399</v>
      </c>
      <c r="AG118">
        <v>1.6245120279065</v>
      </c>
      <c r="AH118">
        <f t="shared" si="36"/>
        <v>8.762617878527662</v>
      </c>
      <c r="AJ118">
        <v>0.00190737226995931</v>
      </c>
      <c r="AK118">
        <f t="shared" si="37"/>
        <v>0.010288366024160518</v>
      </c>
      <c r="AM118">
        <v>0.150036633385879</v>
      </c>
      <c r="AN118">
        <f t="shared" si="38"/>
        <v>0.8092976004834314</v>
      </c>
    </row>
    <row r="119" spans="1:40" ht="12.75">
      <c r="A119" t="s">
        <v>111</v>
      </c>
      <c r="B119">
        <v>2.01</v>
      </c>
      <c r="C119">
        <v>5.302679</v>
      </c>
      <c r="D119">
        <f t="shared" si="26"/>
        <v>10.65838479</v>
      </c>
      <c r="F119">
        <v>0.99816</v>
      </c>
      <c r="G119">
        <f t="shared" si="27"/>
        <v>2.0063016</v>
      </c>
      <c r="I119">
        <v>0.1534786</v>
      </c>
      <c r="J119">
        <f t="shared" si="28"/>
        <v>0.30849198599999994</v>
      </c>
      <c r="L119">
        <v>0.500547</v>
      </c>
      <c r="M119">
        <f t="shared" si="29"/>
        <v>1.0060994699999999</v>
      </c>
      <c r="O119">
        <v>0.0715922</v>
      </c>
      <c r="P119">
        <f t="shared" si="30"/>
        <v>0.14390032199999997</v>
      </c>
      <c r="R119">
        <v>3.419014</v>
      </c>
      <c r="S119">
        <f t="shared" si="31"/>
        <v>6.872218139999999</v>
      </c>
      <c r="U119">
        <v>0.1598854</v>
      </c>
      <c r="V119">
        <f t="shared" si="32"/>
        <v>0.321369654</v>
      </c>
      <c r="X119">
        <v>2.60661112946842</v>
      </c>
      <c r="Y119">
        <f t="shared" si="33"/>
        <v>5.239288370231524</v>
      </c>
      <c r="AA119">
        <v>0.38192118656209</v>
      </c>
      <c r="AB119">
        <f t="shared" si="34"/>
        <v>0.7676615849898009</v>
      </c>
      <c r="AD119">
        <v>0.235758730576238</v>
      </c>
      <c r="AE119">
        <f t="shared" si="35"/>
        <v>0.47387504845823836</v>
      </c>
      <c r="AG119">
        <v>1.82674471736353</v>
      </c>
      <c r="AH119">
        <f t="shared" si="36"/>
        <v>3.671756881900695</v>
      </c>
      <c r="AJ119">
        <v>0.00230104417176004</v>
      </c>
      <c r="AK119">
        <f t="shared" si="37"/>
        <v>0.00462509878523768</v>
      </c>
      <c r="AM119">
        <v>0.159885450794806</v>
      </c>
      <c r="AN119">
        <f t="shared" si="38"/>
        <v>0.32136975609756</v>
      </c>
    </row>
    <row r="120" spans="1:40" ht="12.75">
      <c r="A120" t="s">
        <v>112</v>
      </c>
      <c r="B120">
        <v>44.051</v>
      </c>
      <c r="C120">
        <v>5.42098257002788</v>
      </c>
      <c r="D120">
        <f t="shared" si="26"/>
        <v>238.79970319229818</v>
      </c>
      <c r="F120">
        <v>1.44650006251019</v>
      </c>
      <c r="G120">
        <f t="shared" si="27"/>
        <v>63.71977425363638</v>
      </c>
      <c r="I120">
        <v>0.272885153088562</v>
      </c>
      <c r="J120">
        <f t="shared" si="28"/>
        <v>12.020863878704244</v>
      </c>
      <c r="L120">
        <v>0.491263985412229</v>
      </c>
      <c r="M120">
        <f t="shared" si="29"/>
        <v>21.6406698213941</v>
      </c>
      <c r="O120">
        <v>0.414236902269203</v>
      </c>
      <c r="P120">
        <f t="shared" si="30"/>
        <v>18.247549781860663</v>
      </c>
      <c r="R120">
        <v>2.72821339846025</v>
      </c>
      <c r="S120">
        <f t="shared" si="31"/>
        <v>120.18052841557247</v>
      </c>
      <c r="U120">
        <v>0.0678830682874461</v>
      </c>
      <c r="V120">
        <f t="shared" si="32"/>
        <v>2.990317041130288</v>
      </c>
      <c r="X120">
        <v>1.61444911452783</v>
      </c>
      <c r="Y120">
        <f t="shared" si="33"/>
        <v>71.11809794406544</v>
      </c>
      <c r="AA120">
        <v>1.12491862474551</v>
      </c>
      <c r="AB120">
        <f t="shared" si="34"/>
        <v>49.55379033866447</v>
      </c>
      <c r="AD120">
        <v>0.117404010764836</v>
      </c>
      <c r="AE120">
        <f t="shared" si="35"/>
        <v>5.171764078201791</v>
      </c>
      <c r="AG120">
        <v>0.24648863253192</v>
      </c>
      <c r="AH120">
        <f t="shared" si="36"/>
        <v>10.858070751663607</v>
      </c>
      <c r="AJ120">
        <v>0.0577547781981131</v>
      </c>
      <c r="AK120">
        <f t="shared" si="37"/>
        <v>2.5441557344050802</v>
      </c>
      <c r="AM120">
        <v>0.0678830682874461</v>
      </c>
      <c r="AN120">
        <f t="shared" si="38"/>
        <v>2.990317041130288</v>
      </c>
    </row>
    <row r="121" spans="1:40" ht="12.75">
      <c r="A121" t="s">
        <v>113</v>
      </c>
      <c r="B121">
        <v>9.159</v>
      </c>
      <c r="C121">
        <v>5.88342917952379</v>
      </c>
      <c r="D121">
        <f t="shared" si="26"/>
        <v>53.8863278552584</v>
      </c>
      <c r="F121">
        <v>1.00481065091251</v>
      </c>
      <c r="G121">
        <f t="shared" si="27"/>
        <v>9.20306075170768</v>
      </c>
      <c r="I121">
        <v>0.239892519815118</v>
      </c>
      <c r="J121">
        <f t="shared" si="28"/>
        <v>2.1971755889866658</v>
      </c>
      <c r="L121">
        <v>1.52715452856728</v>
      </c>
      <c r="M121">
        <f t="shared" si="29"/>
        <v>13.98720832714772</v>
      </c>
      <c r="O121">
        <v>0.271184866341595</v>
      </c>
      <c r="P121">
        <f t="shared" si="30"/>
        <v>2.483782190822669</v>
      </c>
      <c r="R121">
        <v>2.7307213691473</v>
      </c>
      <c r="S121">
        <f t="shared" si="31"/>
        <v>25.010677020020122</v>
      </c>
      <c r="U121">
        <v>0.109665244739983</v>
      </c>
      <c r="V121">
        <f t="shared" si="32"/>
        <v>1.0044239765735044</v>
      </c>
      <c r="X121">
        <v>9.7461147693188</v>
      </c>
      <c r="Y121">
        <f t="shared" si="33"/>
        <v>89.26466517219089</v>
      </c>
      <c r="AA121">
        <v>0.740562941519369</v>
      </c>
      <c r="AB121">
        <f t="shared" si="34"/>
        <v>6.782815981375901</v>
      </c>
      <c r="AD121">
        <v>0.0396138655913099</v>
      </c>
      <c r="AE121">
        <f t="shared" si="35"/>
        <v>0.3628233949508074</v>
      </c>
      <c r="AG121">
        <v>6.4591021288716</v>
      </c>
      <c r="AH121">
        <f t="shared" si="36"/>
        <v>59.15891639833499</v>
      </c>
      <c r="AJ121">
        <v>2.39717058859654</v>
      </c>
      <c r="AK121">
        <f t="shared" si="37"/>
        <v>21.95568542095571</v>
      </c>
      <c r="AM121">
        <v>0.109665244739983</v>
      </c>
      <c r="AN121">
        <f t="shared" si="38"/>
        <v>1.0044239765735044</v>
      </c>
    </row>
    <row r="122" spans="1:40" ht="12.75">
      <c r="A122" t="s">
        <v>133</v>
      </c>
      <c r="B122">
        <v>7.513</v>
      </c>
      <c r="C122">
        <v>5.01572920255789</v>
      </c>
      <c r="D122">
        <f t="shared" si="26"/>
        <v>37.683173498817425</v>
      </c>
      <c r="F122">
        <v>0.813559974304067</v>
      </c>
      <c r="G122">
        <f t="shared" si="27"/>
        <v>6.112276086946455</v>
      </c>
      <c r="I122">
        <v>0.262824601576374</v>
      </c>
      <c r="J122">
        <f t="shared" si="28"/>
        <v>1.9746012316432977</v>
      </c>
      <c r="L122">
        <v>0.540360629406607</v>
      </c>
      <c r="M122">
        <f t="shared" si="29"/>
        <v>4.0597294087318385</v>
      </c>
      <c r="O122">
        <v>0.095333173773659</v>
      </c>
      <c r="P122">
        <f t="shared" si="30"/>
        <v>0.7162381345615001</v>
      </c>
      <c r="R122">
        <v>3.19952594655563</v>
      </c>
      <c r="S122">
        <f t="shared" si="31"/>
        <v>24.038038436472448</v>
      </c>
      <c r="U122">
        <v>0.104124876941556</v>
      </c>
      <c r="V122">
        <f t="shared" si="32"/>
        <v>0.7822902004619102</v>
      </c>
      <c r="X122">
        <v>1.23794156337693</v>
      </c>
      <c r="Y122">
        <f t="shared" si="33"/>
        <v>9.300654965650875</v>
      </c>
      <c r="AA122">
        <v>0.231828604193552</v>
      </c>
      <c r="AB122">
        <f t="shared" si="34"/>
        <v>1.7417283033061561</v>
      </c>
      <c r="AD122">
        <v>0.152783425150191</v>
      </c>
      <c r="AE122">
        <f t="shared" si="35"/>
        <v>1.147861873153385</v>
      </c>
      <c r="AG122">
        <v>0.742944503970887</v>
      </c>
      <c r="AH122">
        <f t="shared" si="36"/>
        <v>5.5817420583332735</v>
      </c>
      <c r="AJ122">
        <v>0.00626015312074568</v>
      </c>
      <c r="AK122">
        <f t="shared" si="37"/>
        <v>0.04703253039616229</v>
      </c>
      <c r="AM122">
        <v>0.104124876941556</v>
      </c>
      <c r="AN122">
        <f t="shared" si="38"/>
        <v>0.7822902004619102</v>
      </c>
    </row>
    <row r="123" spans="1:40" ht="12.75">
      <c r="A123" t="s">
        <v>120</v>
      </c>
      <c r="B123">
        <v>46.289</v>
      </c>
      <c r="C123">
        <v>2.9016</v>
      </c>
      <c r="D123">
        <f t="shared" si="26"/>
        <v>134.3121624</v>
      </c>
      <c r="F123">
        <v>0.73957</v>
      </c>
      <c r="G123">
        <f t="shared" si="27"/>
        <v>34.23395573</v>
      </c>
      <c r="I123">
        <v>0.012319</v>
      </c>
      <c r="J123">
        <f t="shared" si="28"/>
        <v>0.5702341910000001</v>
      </c>
      <c r="L123">
        <v>0.173112</v>
      </c>
      <c r="M123">
        <f t="shared" si="29"/>
        <v>8.013181368</v>
      </c>
      <c r="O123">
        <v>0.15235</v>
      </c>
      <c r="P123">
        <f t="shared" si="30"/>
        <v>7.052129150000001</v>
      </c>
      <c r="R123">
        <v>1.7747</v>
      </c>
      <c r="S123">
        <f t="shared" si="31"/>
        <v>82.1490883</v>
      </c>
      <c r="U123">
        <v>0.049507</v>
      </c>
      <c r="V123">
        <f t="shared" si="32"/>
        <v>2.291629523</v>
      </c>
      <c r="X123">
        <v>1.82181975865955</v>
      </c>
      <c r="Y123">
        <f t="shared" si="33"/>
        <v>84.3302148085919</v>
      </c>
      <c r="AA123">
        <v>1.1005421782498</v>
      </c>
      <c r="AB123">
        <f t="shared" si="34"/>
        <v>50.94299688900499</v>
      </c>
      <c r="AD123">
        <v>0.125257467092781</v>
      </c>
      <c r="AE123">
        <f t="shared" si="35"/>
        <v>5.7980428942577396</v>
      </c>
      <c r="AG123">
        <v>0.412596103988624</v>
      </c>
      <c r="AH123">
        <f t="shared" si="36"/>
        <v>19.098661057529416</v>
      </c>
      <c r="AJ123">
        <v>0.133916089516496</v>
      </c>
      <c r="AK123">
        <f t="shared" si="37"/>
        <v>6.198841867629084</v>
      </c>
      <c r="AM123">
        <v>0.0495079198118461</v>
      </c>
      <c r="AN123">
        <f t="shared" si="38"/>
        <v>2.2916721001705445</v>
      </c>
    </row>
    <row r="124" spans="1:40" ht="12.75">
      <c r="A124" t="s">
        <v>114</v>
      </c>
      <c r="B124">
        <v>61.129</v>
      </c>
      <c r="C124">
        <v>4.89205778083653</v>
      </c>
      <c r="D124">
        <f t="shared" si="26"/>
        <v>299.0466000847562</v>
      </c>
      <c r="F124">
        <v>0.871382914854839</v>
      </c>
      <c r="G124">
        <f t="shared" si="27"/>
        <v>53.26676620216145</v>
      </c>
      <c r="I124">
        <v>0.269375218309322</v>
      </c>
      <c r="J124">
        <f t="shared" si="28"/>
        <v>16.466637720030544</v>
      </c>
      <c r="L124">
        <v>0.606514874526617</v>
      </c>
      <c r="M124">
        <f t="shared" si="29"/>
        <v>37.07564776493757</v>
      </c>
      <c r="O124">
        <v>0.131993562549161</v>
      </c>
      <c r="P124">
        <f t="shared" si="30"/>
        <v>8.068634485067662</v>
      </c>
      <c r="R124">
        <v>2.86697333666714</v>
      </c>
      <c r="S124">
        <f t="shared" si="31"/>
        <v>175.2552130971256</v>
      </c>
      <c r="U124">
        <v>0.145817873929455</v>
      </c>
      <c r="V124">
        <f t="shared" si="32"/>
        <v>8.913700815433655</v>
      </c>
      <c r="X124">
        <v>1.33981674152615</v>
      </c>
      <c r="Y124">
        <f t="shared" si="33"/>
        <v>81.90165759275202</v>
      </c>
      <c r="AA124">
        <v>0.489886048108966</v>
      </c>
      <c r="AB124">
        <f t="shared" si="34"/>
        <v>29.946244234852983</v>
      </c>
      <c r="AD124">
        <v>0.0970127104928152</v>
      </c>
      <c r="AE124">
        <f t="shared" si="35"/>
        <v>5.9302899797153</v>
      </c>
      <c r="AG124">
        <v>0.107731513909495</v>
      </c>
      <c r="AH124">
        <f t="shared" si="36"/>
        <v>6.585519713773519</v>
      </c>
      <c r="AJ124">
        <v>0.499368595085421</v>
      </c>
      <c r="AK124">
        <f t="shared" si="37"/>
        <v>30.5259028489767</v>
      </c>
      <c r="AM124">
        <v>0.145817873929455</v>
      </c>
      <c r="AN124">
        <f t="shared" si="38"/>
        <v>8.913700815433655</v>
      </c>
    </row>
    <row r="125" spans="2:41" ht="12.75">
      <c r="B125">
        <f>SUM(B92:B124)</f>
        <v>716.923</v>
      </c>
      <c r="D125">
        <f>SUM(D92:D124)</f>
        <v>3372.751235121495</v>
      </c>
      <c r="E125">
        <f>D125/$B125</f>
        <v>4.704481841315587</v>
      </c>
      <c r="G125">
        <f>SUM(G92:G124)</f>
        <v>765.6736586532816</v>
      </c>
      <c r="H125">
        <f>G125/$B125</f>
        <v>1.0679998530571366</v>
      </c>
      <c r="J125">
        <f>SUM(J92:J124)</f>
        <v>139.921192525235</v>
      </c>
      <c r="K125">
        <f>J125/$B125</f>
        <v>0.195169066308704</v>
      </c>
      <c r="M125">
        <f>SUM(M92:M124)</f>
        <v>396.3677714819776</v>
      </c>
      <c r="N125">
        <f>M125/$B125</f>
        <v>0.5528735603153723</v>
      </c>
      <c r="P125">
        <f>SUM(P92:P124)</f>
        <v>156.37773743473358</v>
      </c>
      <c r="Q125">
        <f>P125/$B125</f>
        <v>0.21812347690719028</v>
      </c>
      <c r="S125">
        <f>SUM(S92:S124)</f>
        <v>1827.925989462075</v>
      </c>
      <c r="T125">
        <f>S125/$B125</f>
        <v>2.549682447713457</v>
      </c>
      <c r="V125">
        <f>SUM(V92:V124)</f>
        <v>86.5043411408787</v>
      </c>
      <c r="W125">
        <f>V125/$B125</f>
        <v>0.1206605746236049</v>
      </c>
      <c r="Y125">
        <f>SUM(Y92:Y124)</f>
        <v>2090.8869733554275</v>
      </c>
      <c r="Z125">
        <f>Y125/$B125</f>
        <v>2.916473559022974</v>
      </c>
      <c r="AB125">
        <f>SUM(AB92:AB124)</f>
        <v>641.0040776404626</v>
      </c>
      <c r="AC125">
        <f>AB125/$B125</f>
        <v>0.894104496076235</v>
      </c>
      <c r="AE125">
        <f>SUM(AE92:AE124)</f>
        <v>127.63816344354673</v>
      </c>
      <c r="AF125">
        <f>AE125/$B125</f>
        <v>0.17803608399165144</v>
      </c>
      <c r="AH125">
        <f>SUM(AH92:AH124)</f>
        <v>1059.300231602834</v>
      </c>
      <c r="AI125">
        <f>AH125/$B125</f>
        <v>1.4775648592705688</v>
      </c>
      <c r="AK125">
        <f>SUM(AK92:AK124)</f>
        <v>176.46202356151377</v>
      </c>
      <c r="AL125">
        <f>AK125/$B125</f>
        <v>0.24613804210705162</v>
      </c>
      <c r="AN125">
        <f>SUM(AN92:AN124)</f>
        <v>86.48247710706893</v>
      </c>
      <c r="AO125">
        <f>AN125/$B125</f>
        <v>0.12063007757746498</v>
      </c>
    </row>
    <row r="127" spans="1:14" ht="12.75">
      <c r="A127" s="5" t="s">
        <v>339</v>
      </c>
      <c r="B127">
        <f>E125</f>
        <v>4.704481841315587</v>
      </c>
      <c r="C127">
        <f>H125</f>
        <v>1.0679998530571366</v>
      </c>
      <c r="D127">
        <f>K125</f>
        <v>0.195169066308704</v>
      </c>
      <c r="E127">
        <f>N125</f>
        <v>0.5528735603153723</v>
      </c>
      <c r="F127">
        <f>Q125</f>
        <v>0.21812347690719028</v>
      </c>
      <c r="G127">
        <f>T125</f>
        <v>2.549682447713457</v>
      </c>
      <c r="H127">
        <f>W125</f>
        <v>0.1206605746236049</v>
      </c>
      <c r="I127">
        <f>Z125</f>
        <v>2.916473559022974</v>
      </c>
      <c r="J127">
        <f>AC125</f>
        <v>0.894104496076235</v>
      </c>
      <c r="K127">
        <f>AF125</f>
        <v>0.17803608399165144</v>
      </c>
      <c r="L127">
        <f>AI125</f>
        <v>1.4775648592705688</v>
      </c>
      <c r="M127">
        <f>AL125</f>
        <v>0.24613804210705162</v>
      </c>
      <c r="N127">
        <f>AO125</f>
        <v>0.12063007757746498</v>
      </c>
    </row>
    <row r="129" ht="12.75">
      <c r="A129" t="s">
        <v>78</v>
      </c>
    </row>
    <row r="130" spans="1:40" ht="12.75">
      <c r="A130" t="s">
        <v>79</v>
      </c>
      <c r="B130">
        <v>39.49</v>
      </c>
      <c r="C130">
        <v>2.59626059208794</v>
      </c>
      <c r="D130">
        <f>$B130*C130</f>
        <v>102.52633078155276</v>
      </c>
      <c r="F130">
        <v>0.822866605466108</v>
      </c>
      <c r="G130">
        <f>$B130*F130</f>
        <v>32.495002249856604</v>
      </c>
      <c r="I130">
        <v>0.589786035264228</v>
      </c>
      <c r="J130">
        <f>$B130*I130</f>
        <v>23.290650532584365</v>
      </c>
      <c r="L130">
        <v>0.2301529566759</v>
      </c>
      <c r="M130">
        <f>$B130*L130</f>
        <v>9.088740259131292</v>
      </c>
      <c r="O130">
        <v>0.0575557502662163</v>
      </c>
      <c r="P130">
        <f>$B130*O130</f>
        <v>2.2728765780128817</v>
      </c>
      <c r="R130">
        <v>0.769931328496447</v>
      </c>
      <c r="S130">
        <f>$B130*R130</f>
        <v>30.404588162324693</v>
      </c>
      <c r="U130">
        <v>0.125967915919043</v>
      </c>
      <c r="V130">
        <f>$B130*U130</f>
        <v>4.974472999643008</v>
      </c>
      <c r="X130">
        <v>7.49650216181426</v>
      </c>
      <c r="Y130">
        <f>$B130*X130</f>
        <v>296.03687037004516</v>
      </c>
      <c r="AA130">
        <v>3.15251122144781</v>
      </c>
      <c r="AB130">
        <f>$B130*AA130</f>
        <v>124.49266813497402</v>
      </c>
      <c r="AD130">
        <v>1.73356705854604</v>
      </c>
      <c r="AE130">
        <f>$B130*AD130</f>
        <v>68.45856314198312</v>
      </c>
      <c r="AG130">
        <v>0.785405399921989</v>
      </c>
      <c r="AH130">
        <f>$B130*AG130</f>
        <v>31.015659242919348</v>
      </c>
      <c r="AJ130">
        <v>1.69905056597938</v>
      </c>
      <c r="AK130">
        <f>$B130*AJ130</f>
        <v>67.09550685052572</v>
      </c>
      <c r="AM130">
        <v>0.125967915919043</v>
      </c>
      <c r="AN130">
        <f>$B130*AM130</f>
        <v>4.974472999643008</v>
      </c>
    </row>
    <row r="131" spans="1:40" ht="12.75">
      <c r="A131" t="s">
        <v>80</v>
      </c>
      <c r="B131">
        <v>9.524</v>
      </c>
      <c r="C131">
        <v>2.57394425612513</v>
      </c>
      <c r="D131">
        <f t="shared" si="26"/>
        <v>24.514245095335735</v>
      </c>
      <c r="F131">
        <v>0.455741690476376</v>
      </c>
      <c r="G131">
        <f aca="true" t="shared" si="39" ref="G131:G152">$B131*F131</f>
        <v>4.340483860097005</v>
      </c>
      <c r="I131">
        <v>1.51399145186902</v>
      </c>
      <c r="J131">
        <f aca="true" t="shared" si="40" ref="J131:J152">$B131*I131</f>
        <v>14.419254587600546</v>
      </c>
      <c r="L131">
        <v>0.16806154794854</v>
      </c>
      <c r="M131">
        <f aca="true" t="shared" si="41" ref="M131:M152">$B131*L131</f>
        <v>1.6006181826618948</v>
      </c>
      <c r="O131">
        <v>0.00469494414067914</v>
      </c>
      <c r="P131">
        <f aca="true" t="shared" si="42" ref="P131:P152">$B131*O131</f>
        <v>0.044714647995828125</v>
      </c>
      <c r="R131">
        <v>0.367053880721484</v>
      </c>
      <c r="S131">
        <f aca="true" t="shared" si="43" ref="S131:S152">$B131*R131</f>
        <v>3.4958211599914133</v>
      </c>
      <c r="U131">
        <v>0.0644007409690303</v>
      </c>
      <c r="V131">
        <f aca="true" t="shared" si="44" ref="V131:V152">$B131*U131</f>
        <v>0.6133526569890445</v>
      </c>
      <c r="X131">
        <v>18.8354843458313</v>
      </c>
      <c r="Y131">
        <f aca="true" t="shared" si="45" ref="Y131:Y152">$B131*X131</f>
        <v>179.3891529096973</v>
      </c>
      <c r="AA131">
        <v>0.606430277549562</v>
      </c>
      <c r="AB131">
        <f aca="true" t="shared" si="46" ref="AB131:AB152">$B131*AA131</f>
        <v>5.775641963382029</v>
      </c>
      <c r="AD131">
        <v>2.43216720789456</v>
      </c>
      <c r="AE131">
        <f aca="true" t="shared" si="47" ref="AE131:AE152">$B131*AD131</f>
        <v>23.163960487987787</v>
      </c>
      <c r="AG131">
        <v>15.6735349611229</v>
      </c>
      <c r="AH131">
        <f aca="true" t="shared" si="48" ref="AH131:AH152">$B131*AG131</f>
        <v>149.27474696973448</v>
      </c>
      <c r="AJ131">
        <v>0.0589511582952738</v>
      </c>
      <c r="AK131">
        <f aca="true" t="shared" si="49" ref="AK131:AK152">$B131*AJ131</f>
        <v>0.5614508316041876</v>
      </c>
      <c r="AM131">
        <v>0.0644007409690303</v>
      </c>
      <c r="AN131">
        <f aca="true" t="shared" si="50" ref="AN131:AN152">$B131*AM131</f>
        <v>0.6133526569890445</v>
      </c>
    </row>
    <row r="132" spans="1:40" ht="12.75">
      <c r="A132" t="s">
        <v>164</v>
      </c>
      <c r="B132">
        <v>190.12</v>
      </c>
      <c r="C132">
        <v>2.90561597731748</v>
      </c>
      <c r="D132">
        <f t="shared" si="26"/>
        <v>552.4157096075993</v>
      </c>
      <c r="F132">
        <v>0.724003526953152</v>
      </c>
      <c r="G132">
        <f t="shared" si="39"/>
        <v>137.64755054433326</v>
      </c>
      <c r="I132">
        <v>0.928898476404199</v>
      </c>
      <c r="J132">
        <f t="shared" si="40"/>
        <v>176.60217833396632</v>
      </c>
      <c r="L132">
        <v>0.567065836442417</v>
      </c>
      <c r="M132">
        <f t="shared" si="41"/>
        <v>107.81055682443233</v>
      </c>
      <c r="O132">
        <v>0.15872653997539</v>
      </c>
      <c r="P132">
        <f t="shared" si="42"/>
        <v>30.177089780121147</v>
      </c>
      <c r="R132">
        <v>0.427761391381542</v>
      </c>
      <c r="S132">
        <f t="shared" si="43"/>
        <v>81.32599572945877</v>
      </c>
      <c r="U132">
        <v>0.099160206160779</v>
      </c>
      <c r="V132">
        <f t="shared" si="44"/>
        <v>18.852338395287305</v>
      </c>
      <c r="X132">
        <v>8.98203725081556</v>
      </c>
      <c r="Y132">
        <f t="shared" si="45"/>
        <v>1707.6649221250543</v>
      </c>
      <c r="AA132">
        <v>1.04471997855027</v>
      </c>
      <c r="AB132">
        <f t="shared" si="46"/>
        <v>198.62216232197736</v>
      </c>
      <c r="AD132">
        <v>1.03949606900519</v>
      </c>
      <c r="AE132">
        <f t="shared" si="47"/>
        <v>197.62899263926673</v>
      </c>
      <c r="AG132">
        <v>6.63732811448102</v>
      </c>
      <c r="AH132">
        <f t="shared" si="48"/>
        <v>1261.8888211251317</v>
      </c>
      <c r="AJ132">
        <v>0.161332882618301</v>
      </c>
      <c r="AK132">
        <f t="shared" si="49"/>
        <v>30.672607643391387</v>
      </c>
      <c r="AM132">
        <v>0.099160206160779</v>
      </c>
      <c r="AN132">
        <f t="shared" si="50"/>
        <v>18.852338395287305</v>
      </c>
    </row>
    <row r="133" spans="1:40" ht="12.75">
      <c r="A133" t="s">
        <v>81</v>
      </c>
      <c r="B133">
        <v>16.636</v>
      </c>
      <c r="C133">
        <v>3.23830041678487</v>
      </c>
      <c r="D133">
        <f t="shared" si="26"/>
        <v>53.872365733633096</v>
      </c>
      <c r="F133">
        <v>0.694574054778697</v>
      </c>
      <c r="G133">
        <f t="shared" si="39"/>
        <v>11.554933975298404</v>
      </c>
      <c r="I133">
        <v>0.257912155359416</v>
      </c>
      <c r="J133">
        <f t="shared" si="40"/>
        <v>4.290626616559244</v>
      </c>
      <c r="L133">
        <v>0.891690776309011</v>
      </c>
      <c r="M133">
        <f t="shared" si="41"/>
        <v>14.834167754676706</v>
      </c>
      <c r="O133">
        <v>0.273545193645937</v>
      </c>
      <c r="P133">
        <f t="shared" si="42"/>
        <v>4.5506978414938075</v>
      </c>
      <c r="R133">
        <v>1.02137863114173</v>
      </c>
      <c r="S133">
        <f t="shared" si="43"/>
        <v>16.991654907673823</v>
      </c>
      <c r="U133">
        <v>0.0991996055500784</v>
      </c>
      <c r="V133">
        <f t="shared" si="44"/>
        <v>1.650284637931104</v>
      </c>
      <c r="X133">
        <v>3.83368733359503</v>
      </c>
      <c r="Y133">
        <f t="shared" si="45"/>
        <v>63.77722248168692</v>
      </c>
      <c r="AA133">
        <v>0.348798216336042</v>
      </c>
      <c r="AB133">
        <f t="shared" si="46"/>
        <v>5.802607126966395</v>
      </c>
      <c r="AD133">
        <v>0.473000764062995</v>
      </c>
      <c r="AE133">
        <f t="shared" si="47"/>
        <v>7.868840710951985</v>
      </c>
      <c r="AG133">
        <v>2.17668532673011</v>
      </c>
      <c r="AH133">
        <f t="shared" si="48"/>
        <v>36.21133709548211</v>
      </c>
      <c r="AJ133">
        <v>0.736003420915808</v>
      </c>
      <c r="AK133">
        <f t="shared" si="49"/>
        <v>12.24415291035538</v>
      </c>
      <c r="AM133">
        <v>0.0991996055500784</v>
      </c>
      <c r="AN133">
        <f t="shared" si="50"/>
        <v>1.650284637931104</v>
      </c>
    </row>
    <row r="134" spans="1:40" ht="12.75">
      <c r="A134" t="s">
        <v>82</v>
      </c>
      <c r="B134">
        <v>44.359</v>
      </c>
      <c r="C134">
        <v>1.8693024453858</v>
      </c>
      <c r="D134">
        <f t="shared" si="26"/>
        <v>82.92038717486871</v>
      </c>
      <c r="F134">
        <v>0.388302599499187</v>
      </c>
      <c r="G134">
        <f t="shared" si="39"/>
        <v>17.224715011184436</v>
      </c>
      <c r="I134">
        <v>0.749315524021191</v>
      </c>
      <c r="J134">
        <f t="shared" si="40"/>
        <v>33.23888733005601</v>
      </c>
      <c r="L134">
        <v>0.136795593528536</v>
      </c>
      <c r="M134">
        <f t="shared" si="41"/>
        <v>6.06811573333233</v>
      </c>
      <c r="O134">
        <v>0.0291361476526092</v>
      </c>
      <c r="P134">
        <f t="shared" si="42"/>
        <v>1.2924503737220916</v>
      </c>
      <c r="R134">
        <v>0.452562790568844</v>
      </c>
      <c r="S134">
        <f t="shared" si="43"/>
        <v>20.075232826843354</v>
      </c>
      <c r="U134">
        <v>0.113189790115433</v>
      </c>
      <c r="V134">
        <f t="shared" si="44"/>
        <v>5.020985899730492</v>
      </c>
      <c r="X134">
        <v>3.98015519537506</v>
      </c>
      <c r="Y134">
        <f t="shared" si="45"/>
        <v>176.5557043116423</v>
      </c>
      <c r="AA134">
        <v>0.31639585974862</v>
      </c>
      <c r="AB134">
        <f t="shared" si="46"/>
        <v>14.035003942589036</v>
      </c>
      <c r="AD134">
        <v>1.22418247614441</v>
      </c>
      <c r="AE134">
        <f t="shared" si="47"/>
        <v>54.30351045928989</v>
      </c>
      <c r="AG134">
        <v>2.28644760806197</v>
      </c>
      <c r="AH134">
        <f t="shared" si="48"/>
        <v>101.42452944602093</v>
      </c>
      <c r="AJ134">
        <v>0.0399394613046303</v>
      </c>
      <c r="AK134">
        <f t="shared" si="49"/>
        <v>1.7716745640120957</v>
      </c>
      <c r="AM134">
        <v>0.113189790115433</v>
      </c>
      <c r="AN134">
        <f t="shared" si="50"/>
        <v>5.020985899730492</v>
      </c>
    </row>
    <row r="135" spans="1:40" ht="12.75">
      <c r="A135" t="s">
        <v>83</v>
      </c>
      <c r="B135">
        <v>4.459</v>
      </c>
      <c r="C135">
        <v>2.68554608244382</v>
      </c>
      <c r="D135">
        <f t="shared" si="26"/>
        <v>11.974849981616993</v>
      </c>
      <c r="F135">
        <v>0.518194874191034</v>
      </c>
      <c r="G135">
        <f t="shared" si="39"/>
        <v>2.3106309440178205</v>
      </c>
      <c r="I135">
        <v>0.317384366836981</v>
      </c>
      <c r="J135">
        <f t="shared" si="40"/>
        <v>1.4152168917260983</v>
      </c>
      <c r="L135">
        <v>0.752369200323805</v>
      </c>
      <c r="M135">
        <f t="shared" si="41"/>
        <v>3.3548142642438465</v>
      </c>
      <c r="O135">
        <v>0.0552129954837736</v>
      </c>
      <c r="P135">
        <f t="shared" si="42"/>
        <v>0.24619474686214646</v>
      </c>
      <c r="R135">
        <v>0.915296710992581</v>
      </c>
      <c r="S135">
        <f t="shared" si="43"/>
        <v>4.081308034315918</v>
      </c>
      <c r="U135">
        <v>0.127087934615646</v>
      </c>
      <c r="V135">
        <f t="shared" si="44"/>
        <v>0.5666851004511654</v>
      </c>
      <c r="X135">
        <v>1.89912781481207</v>
      </c>
      <c r="Y135">
        <f t="shared" si="45"/>
        <v>8.46821092624702</v>
      </c>
      <c r="AA135">
        <v>0.49140799093514</v>
      </c>
      <c r="AB135">
        <f t="shared" si="46"/>
        <v>2.191188231579789</v>
      </c>
      <c r="AD135">
        <v>0.579593813584995</v>
      </c>
      <c r="AE135">
        <f t="shared" si="47"/>
        <v>2.5844088147754922</v>
      </c>
      <c r="AG135">
        <v>0.599468109857832</v>
      </c>
      <c r="AH135">
        <f t="shared" si="48"/>
        <v>2.673028301856073</v>
      </c>
      <c r="AJ135">
        <v>0.101569965818462</v>
      </c>
      <c r="AK135">
        <f t="shared" si="49"/>
        <v>0.45290047758452207</v>
      </c>
      <c r="AM135">
        <v>0.127087934615646</v>
      </c>
      <c r="AN135">
        <f t="shared" si="50"/>
        <v>0.5666851004511654</v>
      </c>
    </row>
    <row r="136" spans="1:40" ht="12.75">
      <c r="A136" t="s">
        <v>84</v>
      </c>
      <c r="B136">
        <v>11.204</v>
      </c>
      <c r="C136">
        <v>1.85233905597587</v>
      </c>
      <c r="D136">
        <f t="shared" si="26"/>
        <v>20.753606783153646</v>
      </c>
      <c r="F136">
        <v>0.635901313468717</v>
      </c>
      <c r="G136">
        <f t="shared" si="39"/>
        <v>7.124638316103506</v>
      </c>
      <c r="I136">
        <v>0.132663597245988</v>
      </c>
      <c r="J136">
        <f t="shared" si="40"/>
        <v>1.4863629435440497</v>
      </c>
      <c r="L136">
        <v>0.11413606454302</v>
      </c>
      <c r="M136">
        <f t="shared" si="41"/>
        <v>1.278780467139996</v>
      </c>
      <c r="O136">
        <v>0.182208066007995</v>
      </c>
      <c r="P136">
        <f t="shared" si="42"/>
        <v>2.041459171553576</v>
      </c>
      <c r="R136">
        <v>0.762854027929305</v>
      </c>
      <c r="S136">
        <f t="shared" si="43"/>
        <v>8.547016528919935</v>
      </c>
      <c r="U136">
        <v>0.0245759867808475</v>
      </c>
      <c r="V136">
        <f t="shared" si="44"/>
        <v>0.2753493558926154</v>
      </c>
      <c r="X136">
        <v>0.740741170331218</v>
      </c>
      <c r="Y136">
        <f t="shared" si="45"/>
        <v>8.299264072390967</v>
      </c>
      <c r="AA136">
        <v>0.291470575145946</v>
      </c>
      <c r="AB136">
        <f t="shared" si="46"/>
        <v>3.265636323935179</v>
      </c>
      <c r="AD136">
        <v>0.0842695329227931</v>
      </c>
      <c r="AE136">
        <f t="shared" si="47"/>
        <v>0.944155846866974</v>
      </c>
      <c r="AG136">
        <v>0.210808626490717</v>
      </c>
      <c r="AH136">
        <f t="shared" si="48"/>
        <v>2.3618998512019935</v>
      </c>
      <c r="AJ136">
        <v>0.129616448990914</v>
      </c>
      <c r="AK136">
        <f t="shared" si="49"/>
        <v>1.4522226944942007</v>
      </c>
      <c r="AM136">
        <v>0.0245759867808475</v>
      </c>
      <c r="AN136">
        <f t="shared" si="50"/>
        <v>0.2753493558926154</v>
      </c>
    </row>
    <row r="137" spans="1:40" ht="12.75">
      <c r="A137" t="s">
        <v>85</v>
      </c>
      <c r="B137">
        <v>9.814</v>
      </c>
      <c r="C137">
        <v>1.47327151773773</v>
      </c>
      <c r="D137">
        <f t="shared" si="26"/>
        <v>14.458686675078082</v>
      </c>
      <c r="F137">
        <v>0.429439576048261</v>
      </c>
      <c r="G137">
        <f t="shared" si="39"/>
        <v>4.214519999337633</v>
      </c>
      <c r="I137">
        <v>0.124640296475638</v>
      </c>
      <c r="J137">
        <f t="shared" si="40"/>
        <v>1.2232198696119114</v>
      </c>
      <c r="L137">
        <v>0.105614240266285</v>
      </c>
      <c r="M137">
        <f t="shared" si="41"/>
        <v>1.0364981539733211</v>
      </c>
      <c r="O137">
        <v>0.0608393443366869</v>
      </c>
      <c r="P137">
        <f t="shared" si="42"/>
        <v>0.5970773253202453</v>
      </c>
      <c r="R137">
        <v>0.716312030798076</v>
      </c>
      <c r="S137">
        <f t="shared" si="43"/>
        <v>7.029886270252319</v>
      </c>
      <c r="U137">
        <v>0.0364260298127819</v>
      </c>
      <c r="V137">
        <f t="shared" si="44"/>
        <v>0.3574850565826416</v>
      </c>
      <c r="X137">
        <v>0.501615617302373</v>
      </c>
      <c r="Y137">
        <f t="shared" si="45"/>
        <v>4.922855668205489</v>
      </c>
      <c r="AA137">
        <v>0.215229898625211</v>
      </c>
      <c r="AB137">
        <f t="shared" si="46"/>
        <v>2.112266225107821</v>
      </c>
      <c r="AD137">
        <v>0.117923470397396</v>
      </c>
      <c r="AE137">
        <f t="shared" si="47"/>
        <v>1.1573009384800443</v>
      </c>
      <c r="AG137">
        <v>0.117265204880679</v>
      </c>
      <c r="AH137">
        <f t="shared" si="48"/>
        <v>1.1508407206989837</v>
      </c>
      <c r="AJ137">
        <v>0.0147710135863052</v>
      </c>
      <c r="AK137">
        <f t="shared" si="49"/>
        <v>0.14496272733599924</v>
      </c>
      <c r="AM137">
        <v>0.0364260298127819</v>
      </c>
      <c r="AN137">
        <f t="shared" si="50"/>
        <v>0.3574850565826416</v>
      </c>
    </row>
    <row r="138" spans="1:40" ht="12.75">
      <c r="A138" t="s">
        <v>128</v>
      </c>
      <c r="B138">
        <v>13.342</v>
      </c>
      <c r="C138">
        <v>1.88540623517874</v>
      </c>
      <c r="D138">
        <f t="shared" si="26"/>
        <v>25.15508998975475</v>
      </c>
      <c r="F138">
        <v>0.430477897423727</v>
      </c>
      <c r="G138">
        <f t="shared" si="39"/>
        <v>5.743436107427366</v>
      </c>
      <c r="I138">
        <v>0.356700608811755</v>
      </c>
      <c r="J138">
        <f t="shared" si="40"/>
        <v>4.759099522766435</v>
      </c>
      <c r="L138">
        <v>0.257067718837558</v>
      </c>
      <c r="M138">
        <f t="shared" si="41"/>
        <v>3.429797504730699</v>
      </c>
      <c r="O138">
        <v>0.10428048145515</v>
      </c>
      <c r="P138">
        <f t="shared" si="42"/>
        <v>1.3913101835746113</v>
      </c>
      <c r="R138">
        <v>0.663024327298804</v>
      </c>
      <c r="S138">
        <f t="shared" si="43"/>
        <v>8.846070574820644</v>
      </c>
      <c r="U138">
        <v>0.0738552013517469</v>
      </c>
      <c r="V138">
        <f t="shared" si="44"/>
        <v>0.9853760964350072</v>
      </c>
      <c r="X138">
        <v>2.33075422351977</v>
      </c>
      <c r="Y138">
        <f t="shared" si="45"/>
        <v>31.096922850200773</v>
      </c>
      <c r="AA138">
        <v>0.411364981735959</v>
      </c>
      <c r="AB138">
        <f t="shared" si="46"/>
        <v>5.488431586321165</v>
      </c>
      <c r="AD138">
        <v>0.356274039152959</v>
      </c>
      <c r="AE138">
        <f t="shared" si="47"/>
        <v>4.7534082303787795</v>
      </c>
      <c r="AG138">
        <v>1.31115635197623</v>
      </c>
      <c r="AH138">
        <f t="shared" si="48"/>
        <v>17.49344804806686</v>
      </c>
      <c r="AJ138">
        <v>0.178103649302878</v>
      </c>
      <c r="AK138">
        <f t="shared" si="49"/>
        <v>2.3762588889989984</v>
      </c>
      <c r="AM138">
        <v>0.0738552013517469</v>
      </c>
      <c r="AN138">
        <f t="shared" si="50"/>
        <v>0.9853760964350072</v>
      </c>
    </row>
    <row r="139" spans="1:40" ht="12.75">
      <c r="A139" t="s">
        <v>166</v>
      </c>
      <c r="B139">
        <v>6.107</v>
      </c>
      <c r="C139">
        <v>2.03229650663831</v>
      </c>
      <c r="D139">
        <f t="shared" si="26"/>
        <v>12.41123476604016</v>
      </c>
      <c r="F139">
        <v>0.573916465823065</v>
      </c>
      <c r="G139">
        <f t="shared" si="39"/>
        <v>3.504907856781458</v>
      </c>
      <c r="I139">
        <v>0.198970783390758</v>
      </c>
      <c r="J139">
        <f t="shared" si="40"/>
        <v>1.215114574167359</v>
      </c>
      <c r="L139">
        <v>0.412460637694147</v>
      </c>
      <c r="M139">
        <f t="shared" si="41"/>
        <v>2.518897114398156</v>
      </c>
      <c r="O139">
        <v>0.159252169990606</v>
      </c>
      <c r="P139">
        <f t="shared" si="42"/>
        <v>0.972553002132631</v>
      </c>
      <c r="R139">
        <v>0.640651593725884</v>
      </c>
      <c r="S139">
        <f t="shared" si="43"/>
        <v>3.9124592828839737</v>
      </c>
      <c r="U139">
        <v>0.0470448560138536</v>
      </c>
      <c r="V139">
        <f t="shared" si="44"/>
        <v>0.287302935676604</v>
      </c>
      <c r="X139">
        <v>0.672469914753778</v>
      </c>
      <c r="Y139">
        <f t="shared" si="45"/>
        <v>4.106773769401323</v>
      </c>
      <c r="AA139">
        <v>0.353683104358078</v>
      </c>
      <c r="AB139">
        <f t="shared" si="46"/>
        <v>2.1599427183147824</v>
      </c>
      <c r="AD139">
        <v>0.113307935913173</v>
      </c>
      <c r="AE139">
        <f t="shared" si="47"/>
        <v>0.6919715646217475</v>
      </c>
      <c r="AG139">
        <v>0.0449889382350823</v>
      </c>
      <c r="AH139">
        <f t="shared" si="48"/>
        <v>0.2747474458016476</v>
      </c>
      <c r="AJ139">
        <v>0.113445080233591</v>
      </c>
      <c r="AK139">
        <f t="shared" si="49"/>
        <v>0.6928091049865402</v>
      </c>
      <c r="AM139">
        <v>0.0470448560138536</v>
      </c>
      <c r="AN139">
        <f t="shared" si="50"/>
        <v>0.287302935676604</v>
      </c>
    </row>
    <row r="140" spans="1:40" ht="12.75">
      <c r="A140" t="s">
        <v>86</v>
      </c>
      <c r="B140">
        <v>13.354</v>
      </c>
      <c r="C140">
        <v>1.77363245758349</v>
      </c>
      <c r="D140">
        <f t="shared" si="26"/>
        <v>23.685087838569924</v>
      </c>
      <c r="F140">
        <v>0.427555801979383</v>
      </c>
      <c r="G140">
        <f t="shared" si="39"/>
        <v>5.70958017963268</v>
      </c>
      <c r="I140">
        <v>0.218258831028507</v>
      </c>
      <c r="J140">
        <f t="shared" si="40"/>
        <v>2.914628429554682</v>
      </c>
      <c r="L140">
        <v>0.564151788859254</v>
      </c>
      <c r="M140">
        <f t="shared" si="41"/>
        <v>7.533682988426477</v>
      </c>
      <c r="O140">
        <v>0.0153752439859256</v>
      </c>
      <c r="P140">
        <f t="shared" si="42"/>
        <v>0.20532100818805046</v>
      </c>
      <c r="R140">
        <v>0.490652070363014</v>
      </c>
      <c r="S140">
        <f t="shared" si="43"/>
        <v>6.5521677476276885</v>
      </c>
      <c r="U140">
        <v>0.0576387213674028</v>
      </c>
      <c r="V140">
        <f t="shared" si="44"/>
        <v>0.769707485140297</v>
      </c>
      <c r="X140">
        <v>1.12462703228777</v>
      </c>
      <c r="Y140">
        <f t="shared" si="45"/>
        <v>15.01826938917088</v>
      </c>
      <c r="AA140">
        <v>0.426112290530055</v>
      </c>
      <c r="AB140">
        <f t="shared" si="46"/>
        <v>5.6903035277383545</v>
      </c>
      <c r="AD140">
        <v>0.19611443158346</v>
      </c>
      <c r="AE140">
        <f t="shared" si="47"/>
        <v>2.618912119365525</v>
      </c>
      <c r="AG140">
        <v>0.399790930913653</v>
      </c>
      <c r="AH140">
        <f t="shared" si="48"/>
        <v>5.338808091420922</v>
      </c>
      <c r="AJ140">
        <v>0.0449706578931994</v>
      </c>
      <c r="AK140">
        <f t="shared" si="49"/>
        <v>0.6005381655057848</v>
      </c>
      <c r="AM140">
        <v>0.0576387213674028</v>
      </c>
      <c r="AN140">
        <f t="shared" si="50"/>
        <v>0.769707485140297</v>
      </c>
    </row>
    <row r="141" spans="1:40" ht="12.75">
      <c r="A141" t="s">
        <v>87</v>
      </c>
      <c r="B141">
        <v>9.72</v>
      </c>
      <c r="C141">
        <v>0.675994229491475</v>
      </c>
      <c r="D141">
        <f t="shared" si="26"/>
        <v>6.570663910657138</v>
      </c>
      <c r="F141">
        <v>0.34523164946608</v>
      </c>
      <c r="G141">
        <f t="shared" si="39"/>
        <v>3.3556516328102974</v>
      </c>
      <c r="I141">
        <v>0.0440294378799472</v>
      </c>
      <c r="J141">
        <f t="shared" si="40"/>
        <v>0.4279661361930868</v>
      </c>
      <c r="L141">
        <v>0.102955947061899</v>
      </c>
      <c r="M141">
        <f t="shared" si="41"/>
        <v>1.0007318054416583</v>
      </c>
      <c r="O141">
        <v>0.0452897058541677</v>
      </c>
      <c r="P141">
        <f t="shared" si="42"/>
        <v>0.4402159409025101</v>
      </c>
      <c r="R141">
        <v>0.10498394571288</v>
      </c>
      <c r="S141">
        <f t="shared" si="43"/>
        <v>1.0204439523291937</v>
      </c>
      <c r="U141">
        <v>0.0335035435165009</v>
      </c>
      <c r="V141">
        <f t="shared" si="44"/>
        <v>0.32565444298038876</v>
      </c>
      <c r="X141">
        <v>0.308392413616117</v>
      </c>
      <c r="Y141">
        <f t="shared" si="45"/>
        <v>2.9975742603486575</v>
      </c>
      <c r="AA141">
        <v>0.216792948071184</v>
      </c>
      <c r="AB141">
        <f t="shared" si="46"/>
        <v>2.1072274552519086</v>
      </c>
      <c r="AD141">
        <v>0.0344132256055217</v>
      </c>
      <c r="AE141">
        <f t="shared" si="47"/>
        <v>0.33449655288567093</v>
      </c>
      <c r="AG141">
        <v>0.00886273463907996</v>
      </c>
      <c r="AH141">
        <f t="shared" si="48"/>
        <v>0.08614578069185722</v>
      </c>
      <c r="AJ141">
        <v>0.0148199617838303</v>
      </c>
      <c r="AK141">
        <f t="shared" si="49"/>
        <v>0.14405002853883053</v>
      </c>
      <c r="AM141">
        <v>0.0335035435165009</v>
      </c>
      <c r="AN141">
        <f t="shared" si="50"/>
        <v>0.32565444298038876</v>
      </c>
    </row>
    <row r="142" spans="1:40" ht="12.75">
      <c r="A142" t="s">
        <v>88</v>
      </c>
      <c r="B142">
        <v>7.174</v>
      </c>
      <c r="C142">
        <v>1.91077138273616</v>
      </c>
      <c r="D142">
        <f t="shared" si="26"/>
        <v>13.707873899749213</v>
      </c>
      <c r="F142">
        <v>0.407472160791591</v>
      </c>
      <c r="G142">
        <f t="shared" si="39"/>
        <v>2.923205281518874</v>
      </c>
      <c r="I142">
        <v>0.307114084037377</v>
      </c>
      <c r="J142">
        <f t="shared" si="40"/>
        <v>2.203236438884143</v>
      </c>
      <c r="L142">
        <v>0.570653819259398</v>
      </c>
      <c r="M142">
        <f t="shared" si="41"/>
        <v>4.093870499366921</v>
      </c>
      <c r="O142">
        <v>0.0374612301818283</v>
      </c>
      <c r="P142">
        <f t="shared" si="42"/>
        <v>0.26874686532443626</v>
      </c>
      <c r="R142">
        <v>0.517578870247449</v>
      </c>
      <c r="S142">
        <f t="shared" si="43"/>
        <v>3.7131108151551993</v>
      </c>
      <c r="U142">
        <v>0.0704912182185135</v>
      </c>
      <c r="V142">
        <f t="shared" si="44"/>
        <v>0.5057039994996159</v>
      </c>
      <c r="X142">
        <v>1.83929195717502</v>
      </c>
      <c r="Y142">
        <f t="shared" si="45"/>
        <v>13.195080500773594</v>
      </c>
      <c r="AA142">
        <v>0.410410811008429</v>
      </c>
      <c r="AB142">
        <f t="shared" si="46"/>
        <v>2.94428715817447</v>
      </c>
      <c r="AD142">
        <v>0.286956087707906</v>
      </c>
      <c r="AE142">
        <f t="shared" si="47"/>
        <v>2.0586229732165178</v>
      </c>
      <c r="AG142">
        <v>0.842312538398733</v>
      </c>
      <c r="AH142">
        <f t="shared" si="48"/>
        <v>6.042750150472511</v>
      </c>
      <c r="AJ142">
        <v>0.229121301841438</v>
      </c>
      <c r="AK142">
        <f t="shared" si="49"/>
        <v>1.6437162194104764</v>
      </c>
      <c r="AM142">
        <v>0.0704912182185135</v>
      </c>
      <c r="AN142">
        <f t="shared" si="50"/>
        <v>0.5057039994996159</v>
      </c>
    </row>
    <row r="143" spans="1:40" ht="12.75">
      <c r="A143" t="s">
        <v>170</v>
      </c>
      <c r="B143">
        <v>2.696</v>
      </c>
      <c r="C143">
        <v>1.92656397254493</v>
      </c>
      <c r="D143">
        <f t="shared" si="26"/>
        <v>5.194016469981132</v>
      </c>
      <c r="F143">
        <v>0.526410281935835</v>
      </c>
      <c r="G143">
        <f t="shared" si="39"/>
        <v>1.419202120099011</v>
      </c>
      <c r="I143">
        <v>0.102023331505314</v>
      </c>
      <c r="J143">
        <f t="shared" si="40"/>
        <v>0.27505490173832653</v>
      </c>
      <c r="L143">
        <v>0.225251354568448</v>
      </c>
      <c r="M143">
        <f t="shared" si="41"/>
        <v>0.6072776519165358</v>
      </c>
      <c r="O143">
        <v>0.167609081849532</v>
      </c>
      <c r="P143">
        <f t="shared" si="42"/>
        <v>0.45187408466633827</v>
      </c>
      <c r="R143">
        <v>0.865143370511369</v>
      </c>
      <c r="S143">
        <f t="shared" si="43"/>
        <v>2.3324265268986513</v>
      </c>
      <c r="U143">
        <v>0.0401265521744294</v>
      </c>
      <c r="V143">
        <f t="shared" si="44"/>
        <v>0.10818118466226166</v>
      </c>
      <c r="X143">
        <v>0.38376484253916</v>
      </c>
      <c r="Y143">
        <f t="shared" si="45"/>
        <v>1.0346300154855754</v>
      </c>
      <c r="AA143">
        <v>0.1871561967078</v>
      </c>
      <c r="AB143">
        <f t="shared" si="46"/>
        <v>0.5045731063242288</v>
      </c>
      <c r="AD143">
        <v>0</v>
      </c>
      <c r="AE143">
        <f t="shared" si="47"/>
        <v>0</v>
      </c>
      <c r="AG143">
        <v>0.104856075429431</v>
      </c>
      <c r="AH143">
        <f t="shared" si="48"/>
        <v>0.282691979357746</v>
      </c>
      <c r="AJ143">
        <v>0.0516260182274998</v>
      </c>
      <c r="AK143">
        <f t="shared" si="49"/>
        <v>0.13918374514133947</v>
      </c>
      <c r="AM143">
        <v>0.0401265521744294</v>
      </c>
      <c r="AN143">
        <f t="shared" si="50"/>
        <v>0.10818118466226166</v>
      </c>
    </row>
    <row r="144" spans="1:40" ht="12.75">
      <c r="A144" t="s">
        <v>89</v>
      </c>
      <c r="B144">
        <v>107.487</v>
      </c>
      <c r="C144">
        <v>2.99637644712065</v>
      </c>
      <c r="D144">
        <f t="shared" si="26"/>
        <v>322.07151517165727</v>
      </c>
      <c r="F144">
        <v>0.829921003624811</v>
      </c>
      <c r="G144">
        <f t="shared" si="39"/>
        <v>89.20571891662006</v>
      </c>
      <c r="I144">
        <v>0.323302008891714</v>
      </c>
      <c r="J144">
        <f t="shared" si="40"/>
        <v>34.75076302974366</v>
      </c>
      <c r="L144">
        <v>0.333474130294155</v>
      </c>
      <c r="M144">
        <f t="shared" si="41"/>
        <v>35.84413384292784</v>
      </c>
      <c r="O144">
        <v>0.0847251172192241</v>
      </c>
      <c r="P144">
        <f t="shared" si="42"/>
        <v>9.106848674542741</v>
      </c>
      <c r="R144">
        <v>1.36829044439406</v>
      </c>
      <c r="S144">
        <f t="shared" si="43"/>
        <v>147.07343499658433</v>
      </c>
      <c r="U144">
        <v>0.0566637426966898</v>
      </c>
      <c r="V144">
        <f t="shared" si="44"/>
        <v>6.090615711239096</v>
      </c>
      <c r="X144">
        <v>1.46952858514507</v>
      </c>
      <c r="Y144">
        <f t="shared" si="45"/>
        <v>157.95521903148813</v>
      </c>
      <c r="AA144">
        <v>0.499239217605883</v>
      </c>
      <c r="AB144">
        <f t="shared" si="46"/>
        <v>53.66172578280354</v>
      </c>
      <c r="AD144">
        <v>0.270819585392392</v>
      </c>
      <c r="AE144">
        <f t="shared" si="47"/>
        <v>29.109584775072037</v>
      </c>
      <c r="AG144">
        <v>0.495788175092302</v>
      </c>
      <c r="AH144">
        <f t="shared" si="48"/>
        <v>53.29078357614626</v>
      </c>
      <c r="AJ144">
        <v>0.147017864357802</v>
      </c>
      <c r="AK144">
        <f t="shared" si="49"/>
        <v>15.802509186227065</v>
      </c>
      <c r="AM144">
        <v>0.0566637426966898</v>
      </c>
      <c r="AN144">
        <f t="shared" si="50"/>
        <v>6.090615711239096</v>
      </c>
    </row>
    <row r="145" spans="1:40" ht="12.75">
      <c r="A145" t="s">
        <v>90</v>
      </c>
      <c r="B145">
        <v>5.595</v>
      </c>
      <c r="C145">
        <v>1.55840204269422</v>
      </c>
      <c r="D145">
        <f t="shared" si="26"/>
        <v>8.71925942887416</v>
      </c>
      <c r="F145">
        <v>0.394727368930647</v>
      </c>
      <c r="G145">
        <f t="shared" si="39"/>
        <v>2.20849962916697</v>
      </c>
      <c r="I145">
        <v>0.289749803212665</v>
      </c>
      <c r="J145">
        <f t="shared" si="40"/>
        <v>1.6211501489748608</v>
      </c>
      <c r="L145">
        <v>0.431264792741028</v>
      </c>
      <c r="M145">
        <f t="shared" si="41"/>
        <v>2.4129265153860517</v>
      </c>
      <c r="O145">
        <v>0.0423929690223071</v>
      </c>
      <c r="P145">
        <f t="shared" si="42"/>
        <v>0.23718866167980823</v>
      </c>
      <c r="R145">
        <v>0.360312140348072</v>
      </c>
      <c r="S145">
        <f t="shared" si="43"/>
        <v>2.015946425247463</v>
      </c>
      <c r="U145">
        <v>0.0399549684395047</v>
      </c>
      <c r="V145">
        <f t="shared" si="44"/>
        <v>0.22354804841902878</v>
      </c>
      <c r="X145">
        <v>2.82072406225587</v>
      </c>
      <c r="Y145">
        <f t="shared" si="45"/>
        <v>15.781951128321593</v>
      </c>
      <c r="AA145">
        <v>0.44694555967977</v>
      </c>
      <c r="AB145">
        <f t="shared" si="46"/>
        <v>2.500660406408313</v>
      </c>
      <c r="AD145">
        <v>0.584771715271215</v>
      </c>
      <c r="AE145">
        <f t="shared" si="47"/>
        <v>3.2717977469424477</v>
      </c>
      <c r="AG145">
        <v>1.24047372991013</v>
      </c>
      <c r="AH145">
        <f t="shared" si="48"/>
        <v>6.940450518847177</v>
      </c>
      <c r="AJ145">
        <v>0.508578088955246</v>
      </c>
      <c r="AK145">
        <f t="shared" si="49"/>
        <v>2.8454944077046016</v>
      </c>
      <c r="AM145">
        <v>0.0399549684395047</v>
      </c>
      <c r="AN145">
        <f t="shared" si="50"/>
        <v>0.22354804841902878</v>
      </c>
    </row>
    <row r="146" spans="1:40" ht="12.75">
      <c r="A146" t="s">
        <v>91</v>
      </c>
      <c r="B146">
        <v>3.343</v>
      </c>
      <c r="C146">
        <v>2.8728554726428</v>
      </c>
      <c r="D146">
        <f t="shared" si="26"/>
        <v>9.60395584504488</v>
      </c>
      <c r="F146">
        <v>0.423742180589726</v>
      </c>
      <c r="G146">
        <f t="shared" si="39"/>
        <v>1.416570109711454</v>
      </c>
      <c r="I146">
        <v>0.499976170324132</v>
      </c>
      <c r="J146">
        <f t="shared" si="40"/>
        <v>1.6714203373935732</v>
      </c>
      <c r="L146">
        <v>0.220106450561654</v>
      </c>
      <c r="M146">
        <f t="shared" si="41"/>
        <v>0.7358158642276094</v>
      </c>
      <c r="O146">
        <v>0.673286817740209</v>
      </c>
      <c r="P146">
        <f t="shared" si="42"/>
        <v>2.2507978317055186</v>
      </c>
      <c r="R146">
        <v>1.02100694158157</v>
      </c>
      <c r="S146">
        <f t="shared" si="43"/>
        <v>3.413226205707188</v>
      </c>
      <c r="U146">
        <v>0.0347369118455093</v>
      </c>
      <c r="V146">
        <f t="shared" si="44"/>
        <v>0.11612549629953758</v>
      </c>
      <c r="X146">
        <v>3.14719848010732</v>
      </c>
      <c r="Y146">
        <f t="shared" si="45"/>
        <v>10.521084518998771</v>
      </c>
      <c r="AA146">
        <v>0.208932529057801</v>
      </c>
      <c r="AB146">
        <f t="shared" si="46"/>
        <v>0.6984614446402287</v>
      </c>
      <c r="AD146">
        <v>0.49640859699819</v>
      </c>
      <c r="AE146">
        <f t="shared" si="47"/>
        <v>1.6594939397649493</v>
      </c>
      <c r="AG146">
        <v>1.78840224217428</v>
      </c>
      <c r="AH146">
        <f t="shared" si="48"/>
        <v>5.978628695588618</v>
      </c>
      <c r="AJ146">
        <v>0.618718200031542</v>
      </c>
      <c r="AK146">
        <f t="shared" si="49"/>
        <v>2.0683749427054448</v>
      </c>
      <c r="AM146">
        <v>0.0347369118455093</v>
      </c>
      <c r="AN146">
        <f t="shared" si="50"/>
        <v>0.11612549629953758</v>
      </c>
    </row>
    <row r="147" spans="1:40" ht="12.75">
      <c r="A147" t="s">
        <v>92</v>
      </c>
      <c r="B147">
        <v>6.127</v>
      </c>
      <c r="C147">
        <v>3.19248854477219</v>
      </c>
      <c r="D147">
        <f t="shared" si="26"/>
        <v>19.560377313819206</v>
      </c>
      <c r="F147">
        <v>0.703818627275667</v>
      </c>
      <c r="G147">
        <f t="shared" si="39"/>
        <v>4.312296729318012</v>
      </c>
      <c r="I147">
        <v>1.10619473409463</v>
      </c>
      <c r="J147">
        <f t="shared" si="40"/>
        <v>6.777655135797798</v>
      </c>
      <c r="L147">
        <v>0.870088425909192</v>
      </c>
      <c r="M147">
        <f t="shared" si="41"/>
        <v>5.331031785545619</v>
      </c>
      <c r="O147">
        <v>0.0230161414689679</v>
      </c>
      <c r="P147">
        <f t="shared" si="42"/>
        <v>0.1410198987803663</v>
      </c>
      <c r="R147">
        <v>0.380838500139577</v>
      </c>
      <c r="S147">
        <f t="shared" si="43"/>
        <v>2.333397490355188</v>
      </c>
      <c r="U147">
        <v>0.108532115884158</v>
      </c>
      <c r="V147">
        <f t="shared" si="44"/>
        <v>0.664976274022236</v>
      </c>
      <c r="X147">
        <v>11.2399820873819</v>
      </c>
      <c r="Y147">
        <f t="shared" si="45"/>
        <v>68.8673702493889</v>
      </c>
      <c r="AA147">
        <v>2.10593274779633</v>
      </c>
      <c r="AB147">
        <f t="shared" si="46"/>
        <v>12.903049945748112</v>
      </c>
      <c r="AD147">
        <v>2.37364589298736</v>
      </c>
      <c r="AE147">
        <f t="shared" si="47"/>
        <v>14.543328386333553</v>
      </c>
      <c r="AG147">
        <v>6.5951988395576</v>
      </c>
      <c r="AH147">
        <f t="shared" si="48"/>
        <v>40.40878328996941</v>
      </c>
      <c r="AJ147">
        <v>0.0566724911564252</v>
      </c>
      <c r="AK147">
        <f t="shared" si="49"/>
        <v>0.3472323533154172</v>
      </c>
      <c r="AM147">
        <v>0.108532115884158</v>
      </c>
      <c r="AN147">
        <f t="shared" si="50"/>
        <v>0.664976274022236</v>
      </c>
    </row>
    <row r="148" spans="1:40" ht="12.75">
      <c r="A148" t="s">
        <v>93</v>
      </c>
      <c r="B148">
        <v>28.508</v>
      </c>
      <c r="C148">
        <v>1.53699160091493</v>
      </c>
      <c r="D148">
        <f t="shared" si="26"/>
        <v>43.81655655888282</v>
      </c>
      <c r="F148">
        <v>0.499519248914037</v>
      </c>
      <c r="G148">
        <f t="shared" si="39"/>
        <v>14.240294748041366</v>
      </c>
      <c r="I148">
        <v>0.487987664255626</v>
      </c>
      <c r="J148">
        <f t="shared" si="40"/>
        <v>13.911552332599387</v>
      </c>
      <c r="L148">
        <v>0.189350514464858</v>
      </c>
      <c r="M148">
        <f t="shared" si="41"/>
        <v>5.398004466364172</v>
      </c>
      <c r="O148">
        <v>0.0159876393988145</v>
      </c>
      <c r="P148">
        <f t="shared" si="42"/>
        <v>0.45577562398140375</v>
      </c>
      <c r="R148">
        <v>0.259695923869427</v>
      </c>
      <c r="S148">
        <f t="shared" si="43"/>
        <v>7.403411397669625</v>
      </c>
      <c r="U148">
        <v>0.0844506100121707</v>
      </c>
      <c r="V148">
        <f t="shared" si="44"/>
        <v>2.4075179902269626</v>
      </c>
      <c r="X148">
        <v>3.86026714665306</v>
      </c>
      <c r="Y148">
        <f t="shared" si="45"/>
        <v>110.04849581678542</v>
      </c>
      <c r="AA148">
        <v>0.360980485000962</v>
      </c>
      <c r="AB148">
        <f t="shared" si="46"/>
        <v>10.290831666407426</v>
      </c>
      <c r="AD148">
        <v>0.496458290334767</v>
      </c>
      <c r="AE148">
        <f t="shared" si="47"/>
        <v>14.153032940863538</v>
      </c>
      <c r="AG148">
        <v>2.68164677991919</v>
      </c>
      <c r="AH148">
        <f t="shared" si="48"/>
        <v>76.44838640193626</v>
      </c>
      <c r="AJ148">
        <v>0.236730981385975</v>
      </c>
      <c r="AK148">
        <f t="shared" si="49"/>
        <v>6.7487268173513755</v>
      </c>
      <c r="AM148">
        <v>0.0844506100121707</v>
      </c>
      <c r="AN148">
        <f t="shared" si="50"/>
        <v>2.4075179902269626</v>
      </c>
    </row>
    <row r="149" spans="1:40" ht="12.75">
      <c r="A149" t="s">
        <v>179</v>
      </c>
      <c r="B149">
        <v>3.948</v>
      </c>
      <c r="C149">
        <v>0</v>
      </c>
      <c r="D149">
        <f t="shared" si="26"/>
        <v>0</v>
      </c>
      <c r="F149">
        <v>0.0281366204361048</v>
      </c>
      <c r="G149">
        <f t="shared" si="39"/>
        <v>0.11108337748174174</v>
      </c>
      <c r="I149">
        <v>9.26299970551031E-07</v>
      </c>
      <c r="J149">
        <f t="shared" si="40"/>
        <v>3.65703228373547E-06</v>
      </c>
      <c r="L149">
        <v>0</v>
      </c>
      <c r="M149">
        <f t="shared" si="41"/>
        <v>0</v>
      </c>
      <c r="O149">
        <v>0.00521119311088934</v>
      </c>
      <c r="P149">
        <f t="shared" si="42"/>
        <v>0.020573790401791112</v>
      </c>
      <c r="R149">
        <v>0</v>
      </c>
      <c r="S149">
        <f t="shared" si="43"/>
        <v>0</v>
      </c>
      <c r="U149">
        <v>0.00329113196667385</v>
      </c>
      <c r="V149">
        <f t="shared" si="44"/>
        <v>0.01299338900442836</v>
      </c>
      <c r="X149">
        <v>0.143728477653675</v>
      </c>
      <c r="Y149">
        <f t="shared" si="45"/>
        <v>0.5674400297767089</v>
      </c>
      <c r="AA149">
        <v>0.0281366204404759</v>
      </c>
      <c r="AB149">
        <f t="shared" si="46"/>
        <v>0.11108337749899885</v>
      </c>
      <c r="AD149">
        <v>0</v>
      </c>
      <c r="AE149">
        <f t="shared" si="47"/>
        <v>0</v>
      </c>
      <c r="AG149">
        <v>0.0864330434539247</v>
      </c>
      <c r="AH149">
        <f t="shared" si="48"/>
        <v>0.34123765555609475</v>
      </c>
      <c r="AJ149">
        <v>0.0258676817926003</v>
      </c>
      <c r="AK149">
        <f t="shared" si="49"/>
        <v>0.10212560771718598</v>
      </c>
      <c r="AM149">
        <v>0.00329113196667385</v>
      </c>
      <c r="AN149">
        <f t="shared" si="50"/>
        <v>0.01299338900442836</v>
      </c>
    </row>
    <row r="150" spans="1:40" ht="12.75">
      <c r="A150" t="s">
        <v>182</v>
      </c>
      <c r="B150">
        <v>1.328</v>
      </c>
      <c r="C150">
        <v>3.0910502573821</v>
      </c>
      <c r="D150">
        <f t="shared" si="26"/>
        <v>4.104914741803429</v>
      </c>
      <c r="F150">
        <v>0.495652613782864</v>
      </c>
      <c r="G150">
        <f t="shared" si="39"/>
        <v>0.6582266711036434</v>
      </c>
      <c r="I150">
        <v>0.1691302606254</v>
      </c>
      <c r="J150">
        <f t="shared" si="40"/>
        <v>0.2246049861105312</v>
      </c>
      <c r="L150">
        <v>0.352562753907811</v>
      </c>
      <c r="M150">
        <f t="shared" si="41"/>
        <v>0.468203337189573</v>
      </c>
      <c r="O150">
        <v>0.165939979079995</v>
      </c>
      <c r="P150">
        <f t="shared" si="42"/>
        <v>0.22036829221823337</v>
      </c>
      <c r="R150">
        <v>1.90604001960259</v>
      </c>
      <c r="S150">
        <f t="shared" si="43"/>
        <v>2.5312211460322396</v>
      </c>
      <c r="U150">
        <v>0.00172463038343966</v>
      </c>
      <c r="V150">
        <f t="shared" si="44"/>
        <v>0.0022903091492078686</v>
      </c>
      <c r="X150">
        <v>1.56564859696043</v>
      </c>
      <c r="Y150">
        <f t="shared" si="45"/>
        <v>2.079181336763451</v>
      </c>
      <c r="AA150">
        <v>0.0659005105867188</v>
      </c>
      <c r="AB150">
        <f t="shared" si="46"/>
        <v>0.08751587805916257</v>
      </c>
      <c r="AD150">
        <v>0.00624224185256785</v>
      </c>
      <c r="AE150">
        <f t="shared" si="47"/>
        <v>0.008289697180210104</v>
      </c>
      <c r="AG150">
        <v>0.141703712829482</v>
      </c>
      <c r="AH150">
        <f t="shared" si="48"/>
        <v>0.1881825306375521</v>
      </c>
      <c r="AJ150">
        <v>1.35007750130822</v>
      </c>
      <c r="AK150">
        <f t="shared" si="49"/>
        <v>1.7929029217373162</v>
      </c>
      <c r="AM150">
        <v>0.00172463038343966</v>
      </c>
      <c r="AN150">
        <f t="shared" si="50"/>
        <v>0.0022903091492078686</v>
      </c>
    </row>
    <row r="151" spans="1:40" ht="12.75">
      <c r="A151" t="s">
        <v>184</v>
      </c>
      <c r="B151">
        <v>3.339</v>
      </c>
      <c r="C151">
        <v>5.1306968544696</v>
      </c>
      <c r="D151">
        <f t="shared" si="26"/>
        <v>17.131396797073997</v>
      </c>
      <c r="F151">
        <v>0.475726966363241</v>
      </c>
      <c r="G151">
        <f t="shared" si="39"/>
        <v>1.5884523406868618</v>
      </c>
      <c r="I151">
        <v>3.08691594856716</v>
      </c>
      <c r="J151">
        <f t="shared" si="40"/>
        <v>10.307212352265747</v>
      </c>
      <c r="L151">
        <v>0.771445923268787</v>
      </c>
      <c r="M151">
        <f t="shared" si="41"/>
        <v>2.57585793779448</v>
      </c>
      <c r="O151">
        <v>0.173243817400025</v>
      </c>
      <c r="P151">
        <f t="shared" si="42"/>
        <v>0.5784611062986835</v>
      </c>
      <c r="R151">
        <v>0.500941313585162</v>
      </c>
      <c r="S151">
        <f t="shared" si="43"/>
        <v>1.672643046060856</v>
      </c>
      <c r="U151">
        <v>0.122422885285229</v>
      </c>
      <c r="V151">
        <f t="shared" si="44"/>
        <v>0.4087700139673796</v>
      </c>
      <c r="X151">
        <v>9.90939536884287</v>
      </c>
      <c r="Y151">
        <f t="shared" si="45"/>
        <v>33.08747113656634</v>
      </c>
      <c r="AA151">
        <v>1.17756885762604</v>
      </c>
      <c r="AB151">
        <f t="shared" si="46"/>
        <v>3.9319024156133473</v>
      </c>
      <c r="AD151">
        <v>5.30526905634605</v>
      </c>
      <c r="AE151">
        <f t="shared" si="47"/>
        <v>17.71429337913946</v>
      </c>
      <c r="AG151">
        <v>1.05499491769082</v>
      </c>
      <c r="AH151">
        <f t="shared" si="48"/>
        <v>3.5226280301696478</v>
      </c>
      <c r="AJ151">
        <v>2.24913965189473</v>
      </c>
      <c r="AK151">
        <f t="shared" si="49"/>
        <v>7.509877297676504</v>
      </c>
      <c r="AM151">
        <v>0.122422885285229</v>
      </c>
      <c r="AN151">
        <f t="shared" si="50"/>
        <v>0.4087700139673796</v>
      </c>
    </row>
    <row r="152" spans="1:40" ht="12.75">
      <c r="A152" t="s">
        <v>151</v>
      </c>
      <c r="B152">
        <v>27.656</v>
      </c>
      <c r="C152">
        <v>2.89448992994669</v>
      </c>
      <c r="D152">
        <f t="shared" si="26"/>
        <v>80.05001350260565</v>
      </c>
      <c r="F152">
        <v>0.435268554808223</v>
      </c>
      <c r="G152">
        <f t="shared" si="39"/>
        <v>12.037787151776215</v>
      </c>
      <c r="I152">
        <v>0.689299784706371</v>
      </c>
      <c r="J152">
        <f t="shared" si="40"/>
        <v>19.063274845839395</v>
      </c>
      <c r="L152">
        <v>0.138737106004329</v>
      </c>
      <c r="M152">
        <f t="shared" si="41"/>
        <v>3.836913403655723</v>
      </c>
      <c r="O152">
        <v>0.163112377011732</v>
      </c>
      <c r="P152">
        <f t="shared" si="42"/>
        <v>4.51103589863646</v>
      </c>
      <c r="R152">
        <v>1.41882156607908</v>
      </c>
      <c r="S152">
        <f t="shared" si="43"/>
        <v>39.238929231483034</v>
      </c>
      <c r="U152">
        <v>0.0492505413369529</v>
      </c>
      <c r="V152">
        <f t="shared" si="44"/>
        <v>1.3620729712147692</v>
      </c>
      <c r="X152">
        <v>2.81446302648519</v>
      </c>
      <c r="Y152">
        <f t="shared" si="45"/>
        <v>77.8367894604744</v>
      </c>
      <c r="AA152">
        <v>0.204063093475815</v>
      </c>
      <c r="AB152">
        <f t="shared" si="46"/>
        <v>5.643568913167139</v>
      </c>
      <c r="AD152">
        <v>0.620574613428341</v>
      </c>
      <c r="AE152">
        <f t="shared" si="47"/>
        <v>17.162611508974198</v>
      </c>
      <c r="AG152">
        <v>1.90071634133491</v>
      </c>
      <c r="AH152">
        <f t="shared" si="48"/>
        <v>52.56621113595827</v>
      </c>
      <c r="AJ152">
        <v>0.0398584369091717</v>
      </c>
      <c r="AK152">
        <f t="shared" si="49"/>
        <v>1.1023249311600525</v>
      </c>
      <c r="AM152">
        <v>0.0492505413369529</v>
      </c>
      <c r="AN152">
        <f t="shared" si="50"/>
        <v>1.3620729712147692</v>
      </c>
    </row>
    <row r="153" spans="2:41" ht="12.75">
      <c r="B153">
        <f>SUM(B130:B152)</f>
        <v>565.3300000000002</v>
      </c>
      <c r="D153">
        <f>SUM(D130:D152)</f>
        <v>1455.2181380673521</v>
      </c>
      <c r="E153">
        <f>D153/$B153</f>
        <v>2.574103865118341</v>
      </c>
      <c r="G153">
        <f>SUM(G130:G152)</f>
        <v>365.3473877524047</v>
      </c>
      <c r="H153">
        <f>G153/$B153</f>
        <v>0.6462550859717414</v>
      </c>
      <c r="J153">
        <f>SUM(J130:J152)</f>
        <v>356.08913393470976</v>
      </c>
      <c r="K153">
        <f>J153/$B153</f>
        <v>0.629878361195602</v>
      </c>
      <c r="M153">
        <f>SUM(M130:M152)</f>
        <v>220.85943635696324</v>
      </c>
      <c r="N153">
        <f>M153/$B153</f>
        <v>0.3906734763005027</v>
      </c>
      <c r="P153">
        <f>SUM(P130:P152)</f>
        <v>62.47465132811529</v>
      </c>
      <c r="Q153">
        <f>P153/$B153</f>
        <v>0.11051005842271819</v>
      </c>
      <c r="S153">
        <f>SUM(S130:S152)</f>
        <v>404.0103924586355</v>
      </c>
      <c r="T153">
        <f>S153/$B153</f>
        <v>0.7146452381063014</v>
      </c>
      <c r="V153">
        <f>SUM(V130:V152)</f>
        <v>46.581790450444196</v>
      </c>
      <c r="W153">
        <f>V153/$B153</f>
        <v>0.08239752082932833</v>
      </c>
      <c r="Y153">
        <f>SUM(Y130:Y152)</f>
        <v>2989.3084563589136</v>
      </c>
      <c r="Z153">
        <f>Y153/$B153</f>
        <v>5.287723022586653</v>
      </c>
      <c r="AB153">
        <f>SUM(AB130:AB152)</f>
        <v>465.02073965298274</v>
      </c>
      <c r="AC153">
        <f>AB153/$B153</f>
        <v>0.8225651206427796</v>
      </c>
      <c r="AE153">
        <f>SUM(AE130:AE152)</f>
        <v>464.18957685434066</v>
      </c>
      <c r="AF153">
        <f>AE153/$B153</f>
        <v>0.8210948947594158</v>
      </c>
      <c r="AH153">
        <f>SUM(AH130:AH152)</f>
        <v>1855.2047460836666</v>
      </c>
      <c r="AI153">
        <f>AH153/$B153</f>
        <v>3.281631518022511</v>
      </c>
      <c r="AK153">
        <f>SUM(AK130:AK152)</f>
        <v>158.3116033174804</v>
      </c>
      <c r="AL153">
        <f>AK153/$B153</f>
        <v>0.2800339683326205</v>
      </c>
      <c r="AN153">
        <f>SUM(AN130:AN152)</f>
        <v>46.581790450444196</v>
      </c>
      <c r="AO153">
        <f>AN153/$B153</f>
        <v>0.08239752082932833</v>
      </c>
    </row>
    <row r="155" spans="1:14" ht="12.75">
      <c r="A155" s="5" t="s">
        <v>339</v>
      </c>
      <c r="B155">
        <f>E153</f>
        <v>2.574103865118341</v>
      </c>
      <c r="C155">
        <f>H153</f>
        <v>0.6462550859717414</v>
      </c>
      <c r="D155">
        <f>K153</f>
        <v>0.629878361195602</v>
      </c>
      <c r="E155">
        <f>N153</f>
        <v>0.3906734763005027</v>
      </c>
      <c r="F155">
        <f>Q153</f>
        <v>0.11051005842271819</v>
      </c>
      <c r="G155">
        <f>T153</f>
        <v>0.7146452381063014</v>
      </c>
      <c r="H155">
        <f>W153</f>
        <v>0.08239752082932833</v>
      </c>
      <c r="I155">
        <f>Z153</f>
        <v>5.287723022586653</v>
      </c>
      <c r="J155">
        <f>AC153</f>
        <v>0.8225651206427796</v>
      </c>
      <c r="K155">
        <f>AF153</f>
        <v>0.8210948947594158</v>
      </c>
      <c r="L155">
        <f>AI153</f>
        <v>3.281631518022511</v>
      </c>
      <c r="M155">
        <f>AL153</f>
        <v>0.2800339683326205</v>
      </c>
      <c r="N155">
        <f>AO153</f>
        <v>0.08239752082932833</v>
      </c>
    </row>
    <row r="157" ht="12.75">
      <c r="A157" t="s">
        <v>159</v>
      </c>
    </row>
    <row r="158" spans="1:40" ht="12.75">
      <c r="A158" t="s">
        <v>94</v>
      </c>
      <c r="B158">
        <v>32.945</v>
      </c>
      <c r="C158">
        <v>7.01390405308704</v>
      </c>
      <c r="D158">
        <f>$B158*C158</f>
        <v>231.07306902895252</v>
      </c>
      <c r="F158">
        <v>0.95353183521689</v>
      </c>
      <c r="G158">
        <f>$B158*F158</f>
        <v>31.41410631122044</v>
      </c>
      <c r="I158">
        <v>0.264657614425198</v>
      </c>
      <c r="J158">
        <f>$B158*I158</f>
        <v>8.719145107238147</v>
      </c>
      <c r="L158">
        <v>1.59352760170684</v>
      </c>
      <c r="M158">
        <f>$B158*L158</f>
        <v>52.498766838231845</v>
      </c>
      <c r="O158">
        <v>0.121266023068895</v>
      </c>
      <c r="P158">
        <f>$B158*O158</f>
        <v>3.995109130004746</v>
      </c>
      <c r="R158">
        <v>4.03239955703011</v>
      </c>
      <c r="S158">
        <f>$B158*R158</f>
        <v>132.84740340635696</v>
      </c>
      <c r="U158">
        <v>0.0485214216391103</v>
      </c>
      <c r="V158">
        <f>$B158*U158</f>
        <v>1.598538235900489</v>
      </c>
      <c r="X158">
        <v>14.9199320526645</v>
      </c>
      <c r="Y158">
        <f>$B158*X158</f>
        <v>491.53716147503195</v>
      </c>
      <c r="AA158">
        <v>2.61395468677261</v>
      </c>
      <c r="AB158">
        <f>$B158*AA158</f>
        <v>86.11673715572364</v>
      </c>
      <c r="AD158">
        <v>0.235578352226056</v>
      </c>
      <c r="AE158">
        <f>$B158*AD158</f>
        <v>7.761128814087415</v>
      </c>
      <c r="AG158">
        <v>8.42981143172789</v>
      </c>
      <c r="AH158">
        <f>$B158*AG158</f>
        <v>277.7201376182753</v>
      </c>
      <c r="AJ158">
        <v>3.59206616029879</v>
      </c>
      <c r="AK158">
        <f>$B158*AJ158</f>
        <v>118.34061965104362</v>
      </c>
      <c r="AM158">
        <v>0.0485214216391103</v>
      </c>
      <c r="AN158">
        <f>$B158*AM158</f>
        <v>1.598538235900489</v>
      </c>
    </row>
    <row r="159" spans="1:40" ht="12.75">
      <c r="A159" t="s">
        <v>95</v>
      </c>
      <c r="B159">
        <v>308.674</v>
      </c>
      <c r="C159">
        <v>7.99570515351971</v>
      </c>
      <c r="D159">
        <f t="shared" si="26"/>
        <v>2468.066292557543</v>
      </c>
      <c r="F159">
        <v>1.07600014595622</v>
      </c>
      <c r="G159">
        <f>$B159*F159</f>
        <v>332.1332690528902</v>
      </c>
      <c r="I159">
        <v>0.141130635064621</v>
      </c>
      <c r="J159">
        <f>$B159*I159</f>
        <v>43.56335764793682</v>
      </c>
      <c r="L159">
        <v>1.03317435880622</v>
      </c>
      <c r="M159">
        <f>$B159*L159</f>
        <v>318.9140620301512</v>
      </c>
      <c r="O159">
        <v>0.102589252307152</v>
      </c>
      <c r="P159">
        <f>$B159*O159</f>
        <v>31.666634866657837</v>
      </c>
      <c r="R159">
        <v>5.56799870738868</v>
      </c>
      <c r="S159">
        <f>$B159*R159</f>
        <v>1718.6964330044934</v>
      </c>
      <c r="U159">
        <v>0.0748120539968154</v>
      </c>
      <c r="V159">
        <f>$B159*U159</f>
        <v>23.092535955412995</v>
      </c>
      <c r="X159">
        <v>3.86795298100773</v>
      </c>
      <c r="Y159">
        <f>$B159*X159</f>
        <v>1193.93651845958</v>
      </c>
      <c r="AA159">
        <v>1.57516079731649</v>
      </c>
      <c r="AB159">
        <f>$B159*AA159</f>
        <v>486.21118395087024</v>
      </c>
      <c r="AD159">
        <v>0.256308294257548</v>
      </c>
      <c r="AE159">
        <f>$B159*AD159</f>
        <v>79.11570642165435</v>
      </c>
      <c r="AG159">
        <v>1.54977226498349</v>
      </c>
      <c r="AH159">
        <f>$B159*AG159</f>
        <v>478.37440412151375</v>
      </c>
      <c r="AJ159">
        <v>0.41189957045339</v>
      </c>
      <c r="AK159">
        <f>$B159*AJ159</f>
        <v>127.14268801012969</v>
      </c>
      <c r="AM159">
        <v>0.0748120539968154</v>
      </c>
      <c r="AN159">
        <f>$B159*AM159</f>
        <v>23.092535955412995</v>
      </c>
    </row>
    <row r="160" spans="2:41" ht="12.75">
      <c r="B160">
        <f>SUM(B158:B159)</f>
        <v>341.61899999999997</v>
      </c>
      <c r="D160">
        <f>SUM(D158:D159)</f>
        <v>2699.1393615864954</v>
      </c>
      <c r="E160">
        <f>D160/$B160</f>
        <v>7.901022371666961</v>
      </c>
      <c r="G160">
        <f>SUM(G158:G159)</f>
        <v>363.5473753641107</v>
      </c>
      <c r="H160">
        <f>G160/$B160</f>
        <v>1.0641895660490508</v>
      </c>
      <c r="J160">
        <f>SUM(J158:J159)</f>
        <v>52.28250275517497</v>
      </c>
      <c r="K160">
        <f>J160/$B160</f>
        <v>0.15304331069166227</v>
      </c>
      <c r="M160">
        <f>SUM(M158:M159)</f>
        <v>371.41282886838303</v>
      </c>
      <c r="N160">
        <f>M160/$B160</f>
        <v>1.0872136177097382</v>
      </c>
      <c r="P160">
        <f>SUM(P158:P159)</f>
        <v>35.66174399666258</v>
      </c>
      <c r="Q160">
        <f>P160/$B160</f>
        <v>0.1043903998216217</v>
      </c>
      <c r="S160">
        <f>SUM(S158:S159)</f>
        <v>1851.5438364108504</v>
      </c>
      <c r="T160">
        <f>S160/$B160</f>
        <v>5.419908835313172</v>
      </c>
      <c r="V160">
        <f>SUM(V158:V159)</f>
        <v>24.691074191313483</v>
      </c>
      <c r="W160">
        <f>V160/$B160</f>
        <v>0.07227664208171526</v>
      </c>
      <c r="Y160">
        <f>SUM(Y158:Y159)</f>
        <v>1685.473679934612</v>
      </c>
      <c r="Z160">
        <f>Y160/$B160</f>
        <v>4.9337820201294775</v>
      </c>
      <c r="AB160">
        <f>SUM(AB158:AB159)</f>
        <v>572.3279211065939</v>
      </c>
      <c r="AC160">
        <f>AB160/$B160</f>
        <v>1.6753398408946631</v>
      </c>
      <c r="AE160">
        <f>SUM(AE158:AE159)</f>
        <v>86.87683523574177</v>
      </c>
      <c r="AF160">
        <f>AE160/$B160</f>
        <v>0.25430914333143584</v>
      </c>
      <c r="AH160">
        <f>SUM(AH158:AH159)</f>
        <v>756.0945417397891</v>
      </c>
      <c r="AI160">
        <f>AH160/$B160</f>
        <v>2.2132684122949517</v>
      </c>
      <c r="AK160">
        <f>SUM(AK158:AK159)</f>
        <v>245.4833076611733</v>
      </c>
      <c r="AL160">
        <f>AK160/$B160</f>
        <v>0.7185879815267106</v>
      </c>
      <c r="AN160">
        <f>SUM(AN158:AN159)</f>
        <v>24.691074191313483</v>
      </c>
      <c r="AO160">
        <f>AN160/$B160</f>
        <v>0.07227664208171526</v>
      </c>
    </row>
    <row r="162" ht="12.75">
      <c r="A162" t="s">
        <v>154</v>
      </c>
    </row>
    <row r="163" spans="1:40" ht="12.75">
      <c r="A163" t="s">
        <v>163</v>
      </c>
      <c r="B163">
        <v>20.854</v>
      </c>
      <c r="C163">
        <v>6.83868149081648</v>
      </c>
      <c r="D163">
        <f>$B163*C163</f>
        <v>142.61386380948687</v>
      </c>
      <c r="F163">
        <v>0.638091750785227</v>
      </c>
      <c r="G163">
        <f>$B163*F163</f>
        <v>13.306765370875123</v>
      </c>
      <c r="I163">
        <v>1.78423799654978</v>
      </c>
      <c r="J163">
        <f>$B163*I163</f>
        <v>37.20849918004911</v>
      </c>
      <c r="L163">
        <v>1.12492739413836</v>
      </c>
      <c r="M163">
        <f>$B163*L163</f>
        <v>23.45923587736136</v>
      </c>
      <c r="O163">
        <v>0.158353282763523</v>
      </c>
      <c r="P163">
        <f>$B163*O163</f>
        <v>3.3022993587505085</v>
      </c>
      <c r="R163">
        <v>3.11147574444357</v>
      </c>
      <c r="S163">
        <f>$B163*R163</f>
        <v>64.8867151746262</v>
      </c>
      <c r="U163">
        <v>0.0215953221360233</v>
      </c>
      <c r="V163">
        <f>$B163*U163</f>
        <v>0.4503488478246299</v>
      </c>
      <c r="X163">
        <v>14.7121847624855</v>
      </c>
      <c r="Y163">
        <f>$B163*X163</f>
        <v>306.8079010368726</v>
      </c>
      <c r="AA163">
        <v>1.73947969492073</v>
      </c>
      <c r="AB163">
        <f>$B163*AA163</f>
        <v>36.2751095578769</v>
      </c>
      <c r="AD163">
        <v>6.49211970438652</v>
      </c>
      <c r="AE163">
        <f>$B163*AD163</f>
        <v>135.3866643152765</v>
      </c>
      <c r="AG163">
        <v>2.65140331855974</v>
      </c>
      <c r="AH163">
        <f>$B163*AG163</f>
        <v>55.292364805244816</v>
      </c>
      <c r="AJ163">
        <v>3.80758672248248</v>
      </c>
      <c r="AK163">
        <f>$B163*AJ163</f>
        <v>79.40341351064964</v>
      </c>
      <c r="AM163">
        <v>0.0215953221360233</v>
      </c>
      <c r="AN163">
        <f>$B163*AM163</f>
        <v>0.4503488478246299</v>
      </c>
    </row>
    <row r="164" spans="1:40" ht="12.75">
      <c r="A164" t="s">
        <v>71</v>
      </c>
      <c r="B164">
        <v>4.193</v>
      </c>
      <c r="C164">
        <v>4.89179234738949</v>
      </c>
      <c r="D164">
        <f>$B164*C164</f>
        <v>20.51128531260413</v>
      </c>
      <c r="F164">
        <v>0.735239507600218</v>
      </c>
      <c r="G164">
        <f>$B164*F164</f>
        <v>3.0828592553677137</v>
      </c>
      <c r="I164">
        <v>0.23211453471416</v>
      </c>
      <c r="J164">
        <f>$B164*I164</f>
        <v>0.9732562440564727</v>
      </c>
      <c r="L164">
        <v>1.25873180587066</v>
      </c>
      <c r="M164">
        <f>$B164*L164</f>
        <v>5.277862462015677</v>
      </c>
      <c r="O164">
        <v>0.313450790877158</v>
      </c>
      <c r="P164">
        <f>$B164*O164</f>
        <v>1.3142991661479233</v>
      </c>
      <c r="R164">
        <v>2.28819720505486</v>
      </c>
      <c r="S164">
        <f>$B164*R164</f>
        <v>9.594410880795028</v>
      </c>
      <c r="U164">
        <v>0.0640585032724348</v>
      </c>
      <c r="V164">
        <f>$B164*U164</f>
        <v>0.2685973042213191</v>
      </c>
      <c r="X164">
        <v>10.7671129128899</v>
      </c>
      <c r="Y164">
        <f>$B164*X164</f>
        <v>45.14650444374735</v>
      </c>
      <c r="AA164">
        <v>0.443641449713525</v>
      </c>
      <c r="AB164">
        <f>$B164*AA164</f>
        <v>1.86018859864881</v>
      </c>
      <c r="AD164">
        <v>3.11030317014717</v>
      </c>
      <c r="AE164">
        <f>$B164*AD164</f>
        <v>13.041501192427083</v>
      </c>
      <c r="AG164">
        <v>5.05934673144868</v>
      </c>
      <c r="AH164">
        <f>$B164*AG164</f>
        <v>21.213840844964313</v>
      </c>
      <c r="AJ164">
        <v>2.08976305830813</v>
      </c>
      <c r="AK164">
        <f>$B164*AJ164</f>
        <v>8.762376503485989</v>
      </c>
      <c r="AM164">
        <v>0.0640585032724348</v>
      </c>
      <c r="AN164">
        <f>$B164*AM164</f>
        <v>0.2685973042213191</v>
      </c>
    </row>
    <row r="165" spans="1:40" ht="12.75">
      <c r="A165" t="s">
        <v>73</v>
      </c>
      <c r="B165">
        <v>6.423</v>
      </c>
      <c r="C165">
        <v>2.13706255897722</v>
      </c>
      <c r="D165">
        <f>$B165*C165</f>
        <v>13.726352816310683</v>
      </c>
      <c r="F165">
        <v>0.252752105012664</v>
      </c>
      <c r="G165">
        <f>$B165*F165</f>
        <v>1.6234267704963408</v>
      </c>
      <c r="I165">
        <v>0.0544927088751796</v>
      </c>
      <c r="J165">
        <f>$B165*I165</f>
        <v>0.3500066691052786</v>
      </c>
      <c r="L165">
        <v>0.354199851976214</v>
      </c>
      <c r="M165">
        <f>$B165*L165</f>
        <v>2.2750256492432226</v>
      </c>
      <c r="O165">
        <v>0.738182663842046</v>
      </c>
      <c r="P165">
        <f>$B165*O165</f>
        <v>4.741347249857461</v>
      </c>
      <c r="R165">
        <v>0.576444285766803</v>
      </c>
      <c r="S165">
        <f>$B165*R165</f>
        <v>3.7025016474801755</v>
      </c>
      <c r="U165">
        <v>0.160990943504316</v>
      </c>
      <c r="V165">
        <f>$B165*U165</f>
        <v>1.0340448301282217</v>
      </c>
      <c r="X165">
        <v>3.75008937854828</v>
      </c>
      <c r="Y165">
        <f>$B165*X165</f>
        <v>24.086824078415603</v>
      </c>
      <c r="AA165">
        <v>0.41292185268156</v>
      </c>
      <c r="AB165">
        <f>$B165*AA165</f>
        <v>2.65219705977366</v>
      </c>
      <c r="AD165">
        <v>0.0422746188736182</v>
      </c>
      <c r="AE165">
        <f>$B165*AD165</f>
        <v>0.27152987702524967</v>
      </c>
      <c r="AG165">
        <v>2.53128025365343</v>
      </c>
      <c r="AH165">
        <f>$B165*AG165</f>
        <v>16.25841306921598</v>
      </c>
      <c r="AJ165">
        <v>0.602621709835357</v>
      </c>
      <c r="AK165">
        <f>$B165*AJ165</f>
        <v>3.8706392422724982</v>
      </c>
      <c r="AM165">
        <v>0.160990943504316</v>
      </c>
      <c r="AN165">
        <f>$B165*AM165</f>
        <v>1.0340448301282217</v>
      </c>
    </row>
    <row r="166" spans="2:41" ht="12.75">
      <c r="B166">
        <f>SUM(B163:B165)</f>
        <v>31.47</v>
      </c>
      <c r="D166">
        <f>SUM(D163:D165)</f>
        <v>176.85150193840167</v>
      </c>
      <c r="E166">
        <f>D166/$B166</f>
        <v>5.619685476275872</v>
      </c>
      <c r="G166">
        <f>SUM(G163:G165)</f>
        <v>18.013051396739176</v>
      </c>
      <c r="H166">
        <f>G166/$B166</f>
        <v>0.5723880329437298</v>
      </c>
      <c r="J166">
        <f>SUM(J163:J165)</f>
        <v>38.53176209321086</v>
      </c>
      <c r="K166">
        <f>J166/$B166</f>
        <v>1.224396634674638</v>
      </c>
      <c r="M166">
        <f>SUM(M163:M165)</f>
        <v>31.012123988620257</v>
      </c>
      <c r="N166">
        <f>M166/$B166</f>
        <v>0.98545039684208</v>
      </c>
      <c r="P166">
        <f>SUM(P163:P165)</f>
        <v>9.357945774755894</v>
      </c>
      <c r="Q166">
        <f>P166/$B166</f>
        <v>0.2973608444472798</v>
      </c>
      <c r="S166">
        <f>SUM(S163:S165)</f>
        <v>78.1836277029014</v>
      </c>
      <c r="T166">
        <f>S166/$B166</f>
        <v>2.4843860089895586</v>
      </c>
      <c r="V166">
        <f>SUM(V163:V165)</f>
        <v>1.7529909821741707</v>
      </c>
      <c r="W166">
        <f>V166/$B166</f>
        <v>0.0557035583785882</v>
      </c>
      <c r="Y166">
        <f>SUM(Y163:Y165)</f>
        <v>376.0412295590355</v>
      </c>
      <c r="Z166">
        <f>Y166/$B166</f>
        <v>11.949196999016063</v>
      </c>
      <c r="AB166">
        <f>SUM(AB163:AB165)</f>
        <v>40.78749521629938</v>
      </c>
      <c r="AC166">
        <f>AB166/$B166</f>
        <v>1.2960754755735424</v>
      </c>
      <c r="AE166">
        <f>SUM(AE163:AE165)</f>
        <v>148.69969538472884</v>
      </c>
      <c r="AF166">
        <f>AE166/$B166</f>
        <v>4.725125369708575</v>
      </c>
      <c r="AH166">
        <f>SUM(AH163:AH165)</f>
        <v>92.7646187194251</v>
      </c>
      <c r="AI166">
        <f>AH166/$B166</f>
        <v>2.9477158792318114</v>
      </c>
      <c r="AK166">
        <f>SUM(AK163:AK165)</f>
        <v>92.03642925640814</v>
      </c>
      <c r="AL166">
        <f>AK166/$B166</f>
        <v>2.9245767161235507</v>
      </c>
      <c r="AN166">
        <f>SUM(AN163:AN165)</f>
        <v>1.7529909821741707</v>
      </c>
      <c r="AO166">
        <f>AN166/$B166</f>
        <v>0.0557035583785882</v>
      </c>
    </row>
    <row r="168" spans="1:14" ht="12.75">
      <c r="A168" s="5" t="s">
        <v>339</v>
      </c>
      <c r="B168">
        <f>E166</f>
        <v>5.619685476275872</v>
      </c>
      <c r="C168">
        <f>H166</f>
        <v>0.5723880329437298</v>
      </c>
      <c r="D168">
        <f>K166</f>
        <v>1.224396634674638</v>
      </c>
      <c r="E168">
        <f>N166</f>
        <v>0.98545039684208</v>
      </c>
      <c r="F168">
        <f>Q166</f>
        <v>0.2973608444472798</v>
      </c>
      <c r="G168">
        <f>T166</f>
        <v>2.4843860089895586</v>
      </c>
      <c r="H168">
        <f>W166</f>
        <v>0.0557035583785882</v>
      </c>
      <c r="I168">
        <f>Z166</f>
        <v>11.949196999016063</v>
      </c>
      <c r="J168">
        <f>AC166</f>
        <v>1.2960754755735424</v>
      </c>
      <c r="K168">
        <f>AF166</f>
        <v>4.725125369708575</v>
      </c>
      <c r="L168">
        <f>AI166</f>
        <v>2.9477158792318114</v>
      </c>
      <c r="M168">
        <f>AL166</f>
        <v>2.9245767161235507</v>
      </c>
      <c r="N168">
        <f>AO166</f>
        <v>0.0557035583785882</v>
      </c>
    </row>
  </sheetData>
  <sheetProtection/>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R193"/>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36.28125" style="5" customWidth="1"/>
    <col min="2" max="2" width="12.57421875" style="38" customWidth="1"/>
    <col min="3" max="3" width="12.57421875" style="110" customWidth="1"/>
    <col min="4" max="4" width="16.421875" style="16" customWidth="1"/>
    <col min="5" max="5" width="9.7109375" style="17" customWidth="1"/>
    <col min="6" max="6" width="9.140625" style="17" customWidth="1"/>
    <col min="7" max="7" width="9.28125" style="17" customWidth="1"/>
    <col min="8" max="8" width="9.421875" style="17" customWidth="1"/>
    <col min="9" max="9" width="8.8515625" style="17" customWidth="1"/>
    <col min="10" max="10" width="8.7109375" style="17" customWidth="1"/>
    <col min="11" max="11" width="12.140625" style="18" customWidth="1"/>
    <col min="12" max="12" width="9.57421875" style="17" customWidth="1"/>
    <col min="13" max="13" width="8.421875" style="17" customWidth="1"/>
    <col min="14" max="14" width="6.8515625" style="17" customWidth="1"/>
    <col min="15" max="15" width="9.00390625" style="17" customWidth="1"/>
    <col min="16" max="16" width="7.421875" style="17" customWidth="1"/>
    <col min="17" max="17" width="11.57421875" style="16" customWidth="1"/>
    <col min="18" max="16384" width="9.140625" style="8" customWidth="1"/>
  </cols>
  <sheetData>
    <row r="1" ht="6" customHeight="1">
      <c r="A1" s="17"/>
    </row>
    <row r="2" spans="1:11" ht="20.25">
      <c r="A2" s="43" t="s">
        <v>161</v>
      </c>
      <c r="D2" s="43"/>
      <c r="E2" s="43"/>
      <c r="F2" s="43"/>
      <c r="G2" s="43"/>
      <c r="H2" s="43"/>
      <c r="K2" s="29"/>
    </row>
    <row r="3" spans="1:6" ht="12.75">
      <c r="A3" s="125" t="s">
        <v>350</v>
      </c>
      <c r="B3" s="126"/>
      <c r="C3" s="127"/>
      <c r="D3" s="128"/>
      <c r="E3" s="129"/>
      <c r="F3" s="129"/>
    </row>
    <row r="4" ht="29.25" customHeight="1">
      <c r="A4" s="74"/>
    </row>
    <row r="5" spans="1:17" s="44" customFormat="1" ht="23.25">
      <c r="A5" s="7"/>
      <c r="B5" s="62"/>
      <c r="C5" s="111"/>
      <c r="D5" s="130" t="s">
        <v>157</v>
      </c>
      <c r="E5" s="131"/>
      <c r="F5" s="131"/>
      <c r="G5" s="131"/>
      <c r="H5" s="131"/>
      <c r="I5" s="131"/>
      <c r="J5" s="132"/>
      <c r="K5" s="130" t="s">
        <v>158</v>
      </c>
      <c r="L5" s="131"/>
      <c r="M5" s="131"/>
      <c r="N5" s="131"/>
      <c r="O5" s="131"/>
      <c r="P5" s="131"/>
      <c r="Q5" s="67"/>
    </row>
    <row r="6" spans="2:17" s="12" customFormat="1" ht="38.25">
      <c r="B6" s="66" t="s">
        <v>156</v>
      </c>
      <c r="C6" s="66" t="s">
        <v>341</v>
      </c>
      <c r="D6" s="81" t="s">
        <v>135</v>
      </c>
      <c r="E6" s="63" t="s">
        <v>2</v>
      </c>
      <c r="F6" s="63" t="s">
        <v>10</v>
      </c>
      <c r="G6" s="63" t="s">
        <v>4</v>
      </c>
      <c r="H6" s="63" t="s">
        <v>5</v>
      </c>
      <c r="I6" s="63" t="s">
        <v>6</v>
      </c>
      <c r="J6" s="64" t="s">
        <v>7</v>
      </c>
      <c r="K6" s="80" t="s">
        <v>8</v>
      </c>
      <c r="L6" s="63" t="s">
        <v>11</v>
      </c>
      <c r="M6" s="63" t="s">
        <v>12</v>
      </c>
      <c r="N6" s="63" t="s">
        <v>13</v>
      </c>
      <c r="O6" s="63" t="s">
        <v>14</v>
      </c>
      <c r="P6" s="64" t="s">
        <v>15</v>
      </c>
      <c r="Q6" s="65" t="s">
        <v>125</v>
      </c>
    </row>
    <row r="7" spans="1:17" ht="12.75">
      <c r="A7" s="11"/>
      <c r="B7" s="40"/>
      <c r="C7" s="112"/>
      <c r="D7" s="20"/>
      <c r="E7" s="21"/>
      <c r="F7" s="21"/>
      <c r="G7" s="21"/>
      <c r="H7" s="21"/>
      <c r="I7" s="21"/>
      <c r="J7" s="21"/>
      <c r="K7" s="22"/>
      <c r="L7" s="21"/>
      <c r="M7" s="21"/>
      <c r="N7" s="21"/>
      <c r="O7" s="21"/>
      <c r="P7" s="21"/>
      <c r="Q7" s="22"/>
    </row>
    <row r="8" spans="1:17" ht="12.75">
      <c r="A8" s="88" t="s">
        <v>16</v>
      </c>
      <c r="B8" s="89">
        <v>6671.557000000001</v>
      </c>
      <c r="C8" s="113">
        <v>0</v>
      </c>
      <c r="D8" s="82">
        <v>2.69736206097808</v>
      </c>
      <c r="E8" s="90">
        <v>0.585130107585235</v>
      </c>
      <c r="F8" s="90">
        <v>0.20911195255544202</v>
      </c>
      <c r="G8" s="90">
        <v>0.28631433029563497</v>
      </c>
      <c r="H8" s="90">
        <v>0.108796863102038</v>
      </c>
      <c r="I8" s="90">
        <v>1.44410781985767</v>
      </c>
      <c r="J8" s="90">
        <v>0.0639009875820612</v>
      </c>
      <c r="K8" s="79">
        <v>1.78308327733704</v>
      </c>
      <c r="L8" s="90">
        <v>0.585375824302464</v>
      </c>
      <c r="M8" s="90">
        <v>0.232596095289819</v>
      </c>
      <c r="N8" s="90">
        <v>0.743908004949984</v>
      </c>
      <c r="O8" s="90">
        <v>0.15730236521271102</v>
      </c>
      <c r="P8" s="90">
        <v>0.0639009875820612</v>
      </c>
      <c r="Q8" s="91">
        <v>-0.914278783641039</v>
      </c>
    </row>
    <row r="9" spans="1:17" ht="12.75">
      <c r="A9" s="44"/>
      <c r="B9" s="45"/>
      <c r="C9" s="114"/>
      <c r="D9" s="23"/>
      <c r="E9" s="46"/>
      <c r="F9" s="46"/>
      <c r="G9" s="46"/>
      <c r="H9" s="46"/>
      <c r="I9" s="46"/>
      <c r="J9" s="46"/>
      <c r="K9" s="23"/>
      <c r="L9" s="46"/>
      <c r="M9" s="46"/>
      <c r="N9" s="46"/>
      <c r="O9" s="46"/>
      <c r="P9" s="46"/>
      <c r="Q9" s="37"/>
    </row>
    <row r="10" spans="1:18" ht="12.75">
      <c r="A10" s="92" t="s">
        <v>17</v>
      </c>
      <c r="B10" s="93">
        <v>1031.431</v>
      </c>
      <c r="C10" s="115">
        <v>0</v>
      </c>
      <c r="D10" s="83">
        <v>6.09158119885352</v>
      </c>
      <c r="E10" s="94">
        <v>1.0233107549620402</v>
      </c>
      <c r="F10" s="94">
        <v>0.22999131447888102</v>
      </c>
      <c r="G10" s="94">
        <v>0.69559849022169</v>
      </c>
      <c r="H10" s="94">
        <v>0.26058185743610196</v>
      </c>
      <c r="I10" s="94">
        <v>3.7757011092778496</v>
      </c>
      <c r="J10" s="94">
        <v>0.106397672476963</v>
      </c>
      <c r="K10" s="48">
        <v>3.05934226267374</v>
      </c>
      <c r="L10" s="94">
        <v>0.9889766894930421</v>
      </c>
      <c r="M10" s="94">
        <v>0.285978049996223</v>
      </c>
      <c r="N10" s="94">
        <v>1.1905571201096</v>
      </c>
      <c r="O10" s="94">
        <v>0.48743273059791103</v>
      </c>
      <c r="P10" s="94">
        <v>0.106397672476963</v>
      </c>
      <c r="Q10" s="95">
        <v>-3.03223893617978</v>
      </c>
      <c r="R10" s="76"/>
    </row>
    <row r="11" spans="1:17" ht="12" customHeight="1">
      <c r="A11" s="96" t="s">
        <v>18</v>
      </c>
      <c r="B11" s="97">
        <v>4323.262</v>
      </c>
      <c r="C11" s="116">
        <v>0</v>
      </c>
      <c r="D11" s="84">
        <v>1.95524252577117</v>
      </c>
      <c r="E11" s="98">
        <v>0.536229502059436</v>
      </c>
      <c r="F11" s="98">
        <v>0.152481950326102</v>
      </c>
      <c r="G11" s="98">
        <v>0.198958960441319</v>
      </c>
      <c r="H11" s="98">
        <v>0.109582084847883</v>
      </c>
      <c r="I11" s="98">
        <v>0.884973425760531</v>
      </c>
      <c r="J11" s="98">
        <v>0.0730166023359005</v>
      </c>
      <c r="K11" s="36">
        <v>1.71279008435472</v>
      </c>
      <c r="L11" s="98">
        <v>0.53173770903689</v>
      </c>
      <c r="M11" s="98">
        <v>0.21821492035101703</v>
      </c>
      <c r="N11" s="98">
        <v>0.7647666530555011</v>
      </c>
      <c r="O11" s="98">
        <v>0.125054199575411</v>
      </c>
      <c r="P11" s="98">
        <v>0.0730166023359005</v>
      </c>
      <c r="Q11" s="99">
        <v>-0.242452441416451</v>
      </c>
    </row>
    <row r="12" spans="1:17" ht="12" customHeight="1">
      <c r="A12" s="96" t="s">
        <v>19</v>
      </c>
      <c r="B12" s="97">
        <v>1303.332</v>
      </c>
      <c r="C12" s="116">
        <v>0</v>
      </c>
      <c r="D12" s="84">
        <v>1.18966753034043</v>
      </c>
      <c r="E12" s="98">
        <v>0.456209005952226</v>
      </c>
      <c r="F12" s="98">
        <v>0.109949738034599</v>
      </c>
      <c r="G12" s="98">
        <v>0.24352052394311802</v>
      </c>
      <c r="H12" s="98">
        <v>0.06430843389962099</v>
      </c>
      <c r="I12" s="98">
        <v>0.249973073317156</v>
      </c>
      <c r="J12" s="98">
        <v>0.065706755193705</v>
      </c>
      <c r="K12" s="36">
        <v>1.0814248433845302</v>
      </c>
      <c r="L12" s="98">
        <v>0.444497361162927</v>
      </c>
      <c r="M12" s="98">
        <v>0.21106268814483597</v>
      </c>
      <c r="N12" s="98">
        <v>0.286243517559395</v>
      </c>
      <c r="O12" s="98">
        <v>0.07391452132366269</v>
      </c>
      <c r="P12" s="98">
        <v>0.065706755193705</v>
      </c>
      <c r="Q12" s="99">
        <v>-0.1082426869559</v>
      </c>
    </row>
    <row r="13" spans="1:17" ht="12.75">
      <c r="A13" s="100" t="s">
        <v>344</v>
      </c>
      <c r="B13" s="101">
        <v>13.532000000001062</v>
      </c>
      <c r="C13" s="117"/>
      <c r="D13" s="85"/>
      <c r="E13" s="102"/>
      <c r="F13" s="102"/>
      <c r="G13" s="102"/>
      <c r="H13" s="102"/>
      <c r="I13" s="102"/>
      <c r="J13" s="102"/>
      <c r="K13" s="13"/>
      <c r="L13" s="102"/>
      <c r="M13" s="102"/>
      <c r="N13" s="102"/>
      <c r="O13" s="102"/>
      <c r="P13" s="102"/>
      <c r="Q13" s="103"/>
    </row>
    <row r="14" spans="1:17" ht="12.75">
      <c r="A14" s="11"/>
      <c r="B14" s="40"/>
      <c r="C14" s="118"/>
      <c r="D14" s="23"/>
      <c r="E14" s="9"/>
      <c r="F14" s="9"/>
      <c r="G14" s="9"/>
      <c r="H14" s="9"/>
      <c r="I14" s="9"/>
      <c r="J14" s="9"/>
      <c r="K14" s="23"/>
      <c r="L14" s="9"/>
      <c r="M14" s="9"/>
      <c r="N14" s="9"/>
      <c r="O14" s="9"/>
      <c r="P14" s="9"/>
      <c r="Q14" s="34"/>
    </row>
    <row r="15" spans="1:18" s="6" customFormat="1" ht="12.75" customHeight="1">
      <c r="A15" s="104" t="s">
        <v>20</v>
      </c>
      <c r="B15" s="101">
        <v>963.858</v>
      </c>
      <c r="C15" s="117">
        <v>0</v>
      </c>
      <c r="D15" s="85">
        <v>1.40686347363317</v>
      </c>
      <c r="E15" s="102">
        <v>0.505509948642321</v>
      </c>
      <c r="F15" s="102">
        <v>0.206165818023815</v>
      </c>
      <c r="G15" s="102">
        <v>0.303727355986946</v>
      </c>
      <c r="H15" s="102">
        <v>0.0701087767315365</v>
      </c>
      <c r="I15" s="102">
        <v>0.260396485605888</v>
      </c>
      <c r="J15" s="102">
        <v>0.060955088642663705</v>
      </c>
      <c r="K15" s="13">
        <v>1.4765745103092198</v>
      </c>
      <c r="L15" s="102">
        <v>0.44373129489045604</v>
      </c>
      <c r="M15" s="102">
        <v>0.41188687933997803</v>
      </c>
      <c r="N15" s="102">
        <v>0.451694006995052</v>
      </c>
      <c r="O15" s="102">
        <v>0.108307240441068</v>
      </c>
      <c r="P15" s="102">
        <v>0.060955088642663705</v>
      </c>
      <c r="Q15" s="105">
        <v>0.0697110366760486</v>
      </c>
      <c r="R15" s="76"/>
    </row>
    <row r="16" spans="1:17" ht="12.75" customHeight="1">
      <c r="A16" s="77" t="s">
        <v>21</v>
      </c>
      <c r="B16" s="40">
        <v>33.858</v>
      </c>
      <c r="C16" s="118" t="s">
        <v>187</v>
      </c>
      <c r="D16" s="86">
        <v>1.586297535043</v>
      </c>
      <c r="E16" s="9">
        <v>0.5696465459687731</v>
      </c>
      <c r="F16" s="9">
        <v>0.201104111806566</v>
      </c>
      <c r="G16" s="9">
        <v>0.137688879530736</v>
      </c>
      <c r="H16" s="9">
        <v>0.0212238572194906</v>
      </c>
      <c r="I16" s="9">
        <v>0.631827677972869</v>
      </c>
      <c r="J16" s="9">
        <v>0.0248064625445657</v>
      </c>
      <c r="K16" s="14">
        <v>0.588622000116519</v>
      </c>
      <c r="L16" s="9">
        <v>0.200556479048877</v>
      </c>
      <c r="M16" s="9">
        <v>0.315438384855659</v>
      </c>
      <c r="N16" s="9">
        <v>0.0383707376021856</v>
      </c>
      <c r="O16" s="9">
        <v>0.00944993606523129</v>
      </c>
      <c r="P16" s="9">
        <v>0.0248064625445657</v>
      </c>
      <c r="Q16" s="33">
        <v>-0.997675534926482</v>
      </c>
    </row>
    <row r="17" spans="1:17" ht="12.75" customHeight="1">
      <c r="A17" s="77" t="s">
        <v>22</v>
      </c>
      <c r="B17" s="40">
        <v>17.555</v>
      </c>
      <c r="C17" s="118" t="s">
        <v>187</v>
      </c>
      <c r="D17" s="86">
        <v>1.00307351369272</v>
      </c>
      <c r="E17" s="9">
        <v>0.357908131131487</v>
      </c>
      <c r="F17" s="9">
        <v>0.0779002206719436</v>
      </c>
      <c r="G17" s="9">
        <v>0.12778794060520002</v>
      </c>
      <c r="H17" s="9">
        <v>0.22479563657451399</v>
      </c>
      <c r="I17" s="9">
        <v>0.164755521242115</v>
      </c>
      <c r="J17" s="9">
        <v>0.0499260634674619</v>
      </c>
      <c r="K17" s="14">
        <v>3.00084195751972</v>
      </c>
      <c r="L17" s="9">
        <v>0.238619903143515</v>
      </c>
      <c r="M17" s="9">
        <v>1.70498776570406</v>
      </c>
      <c r="N17" s="9">
        <v>0.747722879543782</v>
      </c>
      <c r="O17" s="9">
        <v>0.259585345660901</v>
      </c>
      <c r="P17" s="9">
        <v>0.0499260634674619</v>
      </c>
      <c r="Q17" s="33">
        <v>1.997768443827</v>
      </c>
    </row>
    <row r="18" spans="1:17" ht="12.75" customHeight="1">
      <c r="A18" s="106" t="s">
        <v>23</v>
      </c>
      <c r="B18" s="40">
        <v>8.393</v>
      </c>
      <c r="C18" s="118" t="s">
        <v>186</v>
      </c>
      <c r="D18" s="86">
        <v>1.2284311361214</v>
      </c>
      <c r="E18" s="9">
        <v>0.569954332197696</v>
      </c>
      <c r="F18" s="9">
        <v>0.0490025288428063</v>
      </c>
      <c r="G18" s="9">
        <v>0.31411140163242696</v>
      </c>
      <c r="H18" s="9">
        <v>0.0574202254751519</v>
      </c>
      <c r="I18" s="9">
        <v>0.202422537890777</v>
      </c>
      <c r="J18" s="9">
        <v>0.035520110082544694</v>
      </c>
      <c r="K18" s="14">
        <v>0.779036459418805</v>
      </c>
      <c r="L18" s="9">
        <v>0.475565644615957</v>
      </c>
      <c r="M18" s="9">
        <v>0.044588467014830796</v>
      </c>
      <c r="N18" s="9">
        <v>0.196464203851613</v>
      </c>
      <c r="O18" s="9">
        <v>0.0268980338538586</v>
      </c>
      <c r="P18" s="9">
        <v>0.035520110082544694</v>
      </c>
      <c r="Q18" s="78">
        <v>-0.44939467670259803</v>
      </c>
    </row>
    <row r="19" spans="1:17" ht="12.75" customHeight="1">
      <c r="A19" s="107" t="s">
        <v>24</v>
      </c>
      <c r="B19" s="42">
        <v>1.892</v>
      </c>
      <c r="C19" s="119" t="s">
        <v>188</v>
      </c>
      <c r="D19" s="86">
        <v>2.67546257654752</v>
      </c>
      <c r="E19" s="108">
        <v>0.400744099275944</v>
      </c>
      <c r="F19" s="108">
        <v>1.0371032568994698</v>
      </c>
      <c r="G19" s="108">
        <v>0.191485788027127</v>
      </c>
      <c r="H19" s="108">
        <v>0.110718878678238</v>
      </c>
      <c r="I19" s="108">
        <v>0.884317317510703</v>
      </c>
      <c r="J19" s="108">
        <v>0.0510932361560329</v>
      </c>
      <c r="K19" s="75">
        <v>3.82769819924178</v>
      </c>
      <c r="L19" s="108">
        <v>0.124738379299751</v>
      </c>
      <c r="M19" s="108">
        <v>2.67059609148015</v>
      </c>
      <c r="N19" s="108">
        <v>0.689958406904139</v>
      </c>
      <c r="O19" s="108">
        <v>0.291312085401706</v>
      </c>
      <c r="P19" s="108">
        <v>0.0510932361560329</v>
      </c>
      <c r="Q19" s="109">
        <v>1.15223562269426</v>
      </c>
    </row>
    <row r="20" spans="1:17" ht="12.75" customHeight="1">
      <c r="A20" s="77" t="s">
        <v>25</v>
      </c>
      <c r="B20" s="40">
        <v>14.721</v>
      </c>
      <c r="C20" s="118" t="s">
        <v>186</v>
      </c>
      <c r="D20" s="86">
        <v>1.31616891721637</v>
      </c>
      <c r="E20" s="9">
        <v>0.645292430900058</v>
      </c>
      <c r="F20" s="9">
        <v>0.18237685651063898</v>
      </c>
      <c r="G20" s="9">
        <v>0.358120654999542</v>
      </c>
      <c r="H20" s="9">
        <v>0.00849315100604769</v>
      </c>
      <c r="I20" s="9">
        <v>0.044474779786632196</v>
      </c>
      <c r="J20" s="9">
        <v>0.07741104401345361</v>
      </c>
      <c r="K20" s="14">
        <v>1.30166004085345</v>
      </c>
      <c r="L20" s="9">
        <v>0.690080656742253</v>
      </c>
      <c r="M20" s="9">
        <v>0.192948921583926</v>
      </c>
      <c r="N20" s="9">
        <v>0.340221003613413</v>
      </c>
      <c r="O20" s="9">
        <v>0.0009984149004008361</v>
      </c>
      <c r="P20" s="9">
        <v>0.07741104401345361</v>
      </c>
      <c r="Q20" s="33">
        <v>-0.014508876362927</v>
      </c>
    </row>
    <row r="21" spans="1:17" ht="12.75" customHeight="1">
      <c r="A21" s="77" t="s">
        <v>165</v>
      </c>
      <c r="B21" s="40">
        <v>7.838</v>
      </c>
      <c r="C21" s="118" t="s">
        <v>186</v>
      </c>
      <c r="D21" s="86">
        <v>0.904199665530367</v>
      </c>
      <c r="E21" s="9">
        <v>0.303274835418611</v>
      </c>
      <c r="F21" s="9">
        <v>0.0684423180809453</v>
      </c>
      <c r="G21" s="9">
        <v>0.457126505913406</v>
      </c>
      <c r="H21" s="9">
        <v>0.014670613800339601</v>
      </c>
      <c r="I21" s="9">
        <v>0.0207236527330842</v>
      </c>
      <c r="J21" s="9">
        <v>0.0399617395839812</v>
      </c>
      <c r="K21" s="14">
        <v>0.504049323089272</v>
      </c>
      <c r="L21" s="9">
        <v>0.282723369314895</v>
      </c>
      <c r="M21" s="9">
        <v>0.165479388870228</v>
      </c>
      <c r="N21" s="9">
        <v>0.00580572945389908</v>
      </c>
      <c r="O21" s="9">
        <v>0.0100790958662674</v>
      </c>
      <c r="P21" s="9">
        <v>0.0399617395839812</v>
      </c>
      <c r="Q21" s="33">
        <v>-0.400150342441096</v>
      </c>
    </row>
    <row r="22" spans="1:17" ht="12.75" customHeight="1">
      <c r="A22" s="106" t="s">
        <v>26</v>
      </c>
      <c r="B22" s="40">
        <v>18.66</v>
      </c>
      <c r="C22" s="118" t="s">
        <v>187</v>
      </c>
      <c r="D22" s="86">
        <v>1.04404085835797</v>
      </c>
      <c r="E22" s="9">
        <v>0.421806444349915</v>
      </c>
      <c r="F22" s="9">
        <v>0.11829617528614099</v>
      </c>
      <c r="G22" s="9">
        <v>0.27838555220478</v>
      </c>
      <c r="H22" s="9">
        <v>0.0635000900214009</v>
      </c>
      <c r="I22" s="9">
        <v>0.121070082431067</v>
      </c>
      <c r="J22" s="9">
        <v>0.0409825140646621</v>
      </c>
      <c r="K22" s="14">
        <v>1.8500402169414</v>
      </c>
      <c r="L22" s="9">
        <v>0.462007464145892</v>
      </c>
      <c r="M22" s="9">
        <v>0.112533683677089</v>
      </c>
      <c r="N22" s="9">
        <v>1.11901037510947</v>
      </c>
      <c r="O22" s="9">
        <v>0.115506179944281</v>
      </c>
      <c r="P22" s="9">
        <v>0.0409825140646621</v>
      </c>
      <c r="Q22" s="78">
        <v>0.805999358583432</v>
      </c>
    </row>
    <row r="23" spans="1:17" ht="12.75" customHeight="1">
      <c r="A23" s="107" t="s">
        <v>137</v>
      </c>
      <c r="B23" s="42">
        <v>4.257</v>
      </c>
      <c r="C23" s="119" t="s">
        <v>186</v>
      </c>
      <c r="D23" s="86">
        <v>1.3175183171693299</v>
      </c>
      <c r="E23" s="108">
        <v>0.359232168507999</v>
      </c>
      <c r="F23" s="108">
        <v>0.587431495931449</v>
      </c>
      <c r="G23" s="108">
        <v>0.30401202738377997</v>
      </c>
      <c r="H23" s="108">
        <v>0.00790141268764212</v>
      </c>
      <c r="I23" s="108">
        <v>0.0206567294324186</v>
      </c>
      <c r="J23" s="108">
        <v>0.0382844832260385</v>
      </c>
      <c r="K23" s="75">
        <v>8.43985718015734</v>
      </c>
      <c r="L23" s="108">
        <v>0.357390766683152</v>
      </c>
      <c r="M23" s="108">
        <v>0.612429930752967</v>
      </c>
      <c r="N23" s="108">
        <v>7.43175199949518</v>
      </c>
      <c r="O23" s="108">
        <v>0</v>
      </c>
      <c r="P23" s="108">
        <v>0.0382844832260385</v>
      </c>
      <c r="Q23" s="109">
        <v>7.12233886298802</v>
      </c>
    </row>
    <row r="24" spans="1:17" ht="12.75" customHeight="1">
      <c r="A24" s="77" t="s">
        <v>27</v>
      </c>
      <c r="B24" s="40">
        <v>10.623</v>
      </c>
      <c r="C24" s="118" t="s">
        <v>186</v>
      </c>
      <c r="D24" s="86">
        <v>1.7256655542296502</v>
      </c>
      <c r="E24" s="9">
        <v>0.606506032680333</v>
      </c>
      <c r="F24" s="9">
        <v>0.72712761876744</v>
      </c>
      <c r="G24" s="9">
        <v>0.291035274860582</v>
      </c>
      <c r="H24" s="9">
        <v>0.010820304929125401</v>
      </c>
      <c r="I24" s="9">
        <v>0.016647295106074</v>
      </c>
      <c r="J24" s="9">
        <v>0.0735290278861004</v>
      </c>
      <c r="K24" s="14">
        <v>3.17387496980059</v>
      </c>
      <c r="L24" s="9">
        <v>0.5856138664020719</v>
      </c>
      <c r="M24" s="9">
        <v>1.36415211595697</v>
      </c>
      <c r="N24" s="9">
        <v>1.06479860999077</v>
      </c>
      <c r="O24" s="9">
        <v>0.0857813495646846</v>
      </c>
      <c r="P24" s="9">
        <v>0.0735290278861004</v>
      </c>
      <c r="Q24" s="33">
        <v>1.4482094155709402</v>
      </c>
    </row>
    <row r="25" spans="1:17" ht="12.75" customHeight="1">
      <c r="A25" s="77" t="s">
        <v>28</v>
      </c>
      <c r="B25" s="40">
        <v>3.551</v>
      </c>
      <c r="C25" s="118" t="s">
        <v>187</v>
      </c>
      <c r="D25" s="86">
        <v>0.964740755101666</v>
      </c>
      <c r="E25" s="9">
        <v>0.25976411798404503</v>
      </c>
      <c r="F25" s="9">
        <v>0.0539723445058065</v>
      </c>
      <c r="G25" s="9">
        <v>0.465406942483686</v>
      </c>
      <c r="H25" s="9">
        <v>0.0955153154624348</v>
      </c>
      <c r="I25" s="9">
        <v>0.0553042379449916</v>
      </c>
      <c r="J25" s="9">
        <v>0.034777796720702296</v>
      </c>
      <c r="K25" s="14">
        <v>13.2681559848223</v>
      </c>
      <c r="L25" s="9">
        <v>0.15433514545055602</v>
      </c>
      <c r="M25" s="9">
        <v>3.79257079368206</v>
      </c>
      <c r="N25" s="9">
        <v>8.80764195774745</v>
      </c>
      <c r="O25" s="9">
        <v>0.478830291221487</v>
      </c>
      <c r="P25" s="9">
        <v>0.034777796720702296</v>
      </c>
      <c r="Q25" s="33">
        <v>12.303415229720601</v>
      </c>
    </row>
    <row r="26" spans="1:17" ht="12.75" customHeight="1">
      <c r="A26" s="106" t="s">
        <v>138</v>
      </c>
      <c r="B26" s="40">
        <v>62.523</v>
      </c>
      <c r="C26" s="118" t="s">
        <v>186</v>
      </c>
      <c r="D26" s="86">
        <v>0.753055320890316</v>
      </c>
      <c r="E26" s="9">
        <v>0.14861292361282902</v>
      </c>
      <c r="F26" s="9">
        <v>0.013190438333250499</v>
      </c>
      <c r="G26" s="9">
        <v>0.49139216962862503</v>
      </c>
      <c r="H26" s="9">
        <v>0.0155610898876309</v>
      </c>
      <c r="I26" s="9">
        <v>0.037081377934582</v>
      </c>
      <c r="J26" s="9">
        <v>0.0472173214933989</v>
      </c>
      <c r="K26" s="14">
        <v>2.76219477316359</v>
      </c>
      <c r="L26" s="9">
        <v>0.135261773929122</v>
      </c>
      <c r="M26" s="9">
        <v>0.280909346099015</v>
      </c>
      <c r="N26" s="9">
        <v>2.25307814473827</v>
      </c>
      <c r="O26" s="9">
        <v>0.0457281869037868</v>
      </c>
      <c r="P26" s="9">
        <v>0.0472173214933989</v>
      </c>
      <c r="Q26" s="78">
        <v>2.00913945227328</v>
      </c>
    </row>
    <row r="27" spans="1:17" ht="12.75" customHeight="1">
      <c r="A27" s="107" t="s">
        <v>340</v>
      </c>
      <c r="B27" s="42">
        <v>20.123</v>
      </c>
      <c r="C27" s="119" t="s">
        <v>186</v>
      </c>
      <c r="D27" s="86">
        <v>1.0103723122139499</v>
      </c>
      <c r="E27" s="108">
        <v>0.437849044866345</v>
      </c>
      <c r="F27" s="108">
        <v>0.0450271511739521</v>
      </c>
      <c r="G27" s="108">
        <v>0.202850897327403</v>
      </c>
      <c r="H27" s="108">
        <v>0.153542931267933</v>
      </c>
      <c r="I27" s="108">
        <v>0.0966381137466864</v>
      </c>
      <c r="J27" s="108">
        <v>0.0744641738316339</v>
      </c>
      <c r="K27" s="75">
        <v>1.67397881210781</v>
      </c>
      <c r="L27" s="108">
        <v>0.8274191101503849</v>
      </c>
      <c r="M27" s="108">
        <v>0.301286444435735</v>
      </c>
      <c r="N27" s="108">
        <v>0.462665219798034</v>
      </c>
      <c r="O27" s="108">
        <v>0.008143863892020469</v>
      </c>
      <c r="P27" s="108">
        <v>0.0744641738316339</v>
      </c>
      <c r="Q27" s="109">
        <v>0.663606499893855</v>
      </c>
    </row>
    <row r="28" spans="1:17" ht="12.75" customHeight="1">
      <c r="A28" s="77" t="s">
        <v>29</v>
      </c>
      <c r="B28" s="40">
        <v>80.061</v>
      </c>
      <c r="C28" s="118" t="s">
        <v>187</v>
      </c>
      <c r="D28" s="86">
        <v>1.65955774746258</v>
      </c>
      <c r="E28" s="9">
        <v>0.630668013760759</v>
      </c>
      <c r="F28" s="9">
        <v>0.0570160556496001</v>
      </c>
      <c r="G28" s="9">
        <v>0.13761011865891298</v>
      </c>
      <c r="H28" s="9">
        <v>0.049112668841259</v>
      </c>
      <c r="I28" s="9">
        <v>0.617698683178044</v>
      </c>
      <c r="J28" s="9">
        <v>0.167452207374004</v>
      </c>
      <c r="K28" s="14">
        <v>0.617935949223865</v>
      </c>
      <c r="L28" s="9">
        <v>0.429507596602698</v>
      </c>
      <c r="M28" s="9">
        <v>0</v>
      </c>
      <c r="N28" s="9">
        <v>0.000487508909442796</v>
      </c>
      <c r="O28" s="9">
        <v>0.0204886363377205</v>
      </c>
      <c r="P28" s="9">
        <v>0.167452207374004</v>
      </c>
      <c r="Q28" s="33">
        <v>-1.04162179823871</v>
      </c>
    </row>
    <row r="29" spans="1:17" ht="12.75" customHeight="1">
      <c r="A29" s="77" t="s">
        <v>30</v>
      </c>
      <c r="B29" s="40">
        <v>4.781</v>
      </c>
      <c r="C29" s="118" t="s">
        <v>186</v>
      </c>
      <c r="D29" s="86">
        <v>0.8859936696646</v>
      </c>
      <c r="E29" s="9">
        <v>0.267074015296323</v>
      </c>
      <c r="F29" s="9">
        <v>0.238629531953426</v>
      </c>
      <c r="G29" s="9">
        <v>0.20121947310682903</v>
      </c>
      <c r="H29" s="9">
        <v>0.0210813875436961</v>
      </c>
      <c r="I29" s="9">
        <v>0.110166815539397</v>
      </c>
      <c r="J29" s="9">
        <v>0.0478224462249287</v>
      </c>
      <c r="K29" s="14">
        <v>1.5982710247796998</v>
      </c>
      <c r="L29" s="9">
        <v>0.158674921062609</v>
      </c>
      <c r="M29" s="9">
        <v>0.239875616854097</v>
      </c>
      <c r="N29" s="9">
        <v>0.11009566249875</v>
      </c>
      <c r="O29" s="9">
        <v>1.04180237813932</v>
      </c>
      <c r="P29" s="9">
        <v>0.0478224462249287</v>
      </c>
      <c r="Q29" s="33">
        <v>0.712277355115104</v>
      </c>
    </row>
    <row r="30" spans="1:17" ht="12.75" customHeight="1">
      <c r="A30" s="106" t="s">
        <v>279</v>
      </c>
      <c r="B30" s="40">
        <v>78.646</v>
      </c>
      <c r="C30" s="118" t="s">
        <v>186</v>
      </c>
      <c r="D30" s="86">
        <v>1.10235745824683</v>
      </c>
      <c r="E30" s="9">
        <v>0.36222806291530296</v>
      </c>
      <c r="F30" s="9">
        <v>0.12909539866741201</v>
      </c>
      <c r="G30" s="9">
        <v>0.497195400504089</v>
      </c>
      <c r="H30" s="9">
        <v>4.0628553543381094E-06</v>
      </c>
      <c r="I30" s="9">
        <v>0.055615392391792196</v>
      </c>
      <c r="J30" s="9">
        <v>0.0582191409128829</v>
      </c>
      <c r="K30" s="14">
        <v>0.661926378914325</v>
      </c>
      <c r="L30" s="9">
        <v>0.36986144997704995</v>
      </c>
      <c r="M30" s="9">
        <v>0.130199760883698</v>
      </c>
      <c r="N30" s="9">
        <v>0.0549160682870995</v>
      </c>
      <c r="O30" s="9">
        <v>0.048729958853594504</v>
      </c>
      <c r="P30" s="9">
        <v>0.0582191409128829</v>
      </c>
      <c r="Q30" s="78">
        <v>-0.44043107933250797</v>
      </c>
    </row>
    <row r="31" spans="1:17" ht="12.75" customHeight="1">
      <c r="A31" s="107" t="s">
        <v>167</v>
      </c>
      <c r="B31" s="42">
        <v>1.422</v>
      </c>
      <c r="C31" s="119" t="s">
        <v>188</v>
      </c>
      <c r="D31" s="86">
        <v>1.41194070773116</v>
      </c>
      <c r="E31" s="108">
        <v>0.47528247740838603</v>
      </c>
      <c r="F31" s="108">
        <v>0.117589106421694</v>
      </c>
      <c r="G31" s="108">
        <v>0.635667480190916</v>
      </c>
      <c r="H31" s="108">
        <v>0.15318575974542</v>
      </c>
      <c r="I31" s="108">
        <v>0</v>
      </c>
      <c r="J31" s="108">
        <v>0.0302158839647416</v>
      </c>
      <c r="K31" s="75">
        <v>29.290410577370302</v>
      </c>
      <c r="L31" s="108">
        <v>0.27017454050843703</v>
      </c>
      <c r="M31" s="108">
        <v>4.1868580580047805</v>
      </c>
      <c r="N31" s="108">
        <v>21.325785039433</v>
      </c>
      <c r="O31" s="108">
        <v>3.4773770554593004</v>
      </c>
      <c r="P31" s="108">
        <v>0.0302158839647416</v>
      </c>
      <c r="Q31" s="109">
        <v>27.878469869639098</v>
      </c>
    </row>
    <row r="32" spans="1:17" ht="12.75" customHeight="1">
      <c r="A32" s="77" t="s">
        <v>31</v>
      </c>
      <c r="B32" s="40">
        <v>1.616</v>
      </c>
      <c r="C32" s="118" t="s">
        <v>186</v>
      </c>
      <c r="D32" s="86">
        <v>3.44527390377162</v>
      </c>
      <c r="E32" s="9">
        <v>0.7324853224313801</v>
      </c>
      <c r="F32" s="9">
        <v>0.165038002030508</v>
      </c>
      <c r="G32" s="9">
        <v>0.20836983839679601</v>
      </c>
      <c r="H32" s="9">
        <v>2.01013622925584</v>
      </c>
      <c r="I32" s="9">
        <v>0.28905491525648</v>
      </c>
      <c r="J32" s="9">
        <v>0.040189596400623404</v>
      </c>
      <c r="K32" s="14">
        <v>1.10186641754482</v>
      </c>
      <c r="L32" s="9">
        <v>0.327511904369721</v>
      </c>
      <c r="M32" s="9">
        <v>0.12582107731386</v>
      </c>
      <c r="N32" s="9">
        <v>0.21822492373934302</v>
      </c>
      <c r="O32" s="9">
        <v>0.39011891572127305</v>
      </c>
      <c r="P32" s="9">
        <v>0.040189596400623404</v>
      </c>
      <c r="Q32" s="33">
        <v>-2.3434074862267997</v>
      </c>
    </row>
    <row r="33" spans="1:17" ht="12.75" customHeight="1">
      <c r="A33" s="77" t="s">
        <v>32</v>
      </c>
      <c r="B33" s="40">
        <v>22.871</v>
      </c>
      <c r="C33" s="118" t="s">
        <v>186</v>
      </c>
      <c r="D33" s="86">
        <v>1.7515503608185299</v>
      </c>
      <c r="E33" s="9">
        <v>0.498281561797792</v>
      </c>
      <c r="F33" s="9">
        <v>0.0645893116851589</v>
      </c>
      <c r="G33" s="9">
        <v>0.601734193121717</v>
      </c>
      <c r="H33" s="9">
        <v>0.269447918763568</v>
      </c>
      <c r="I33" s="9">
        <v>0.252951477258822</v>
      </c>
      <c r="J33" s="9">
        <v>0.06454589819146819</v>
      </c>
      <c r="K33" s="14">
        <v>1.18998910850072</v>
      </c>
      <c r="L33" s="9">
        <v>0.599063795077452</v>
      </c>
      <c r="M33" s="9">
        <v>0.288779437063587</v>
      </c>
      <c r="N33" s="9">
        <v>0.18041621522713</v>
      </c>
      <c r="O33" s="9">
        <v>0.0571837629410839</v>
      </c>
      <c r="P33" s="9">
        <v>0.06454589819146819</v>
      </c>
      <c r="Q33" s="33">
        <v>-0.561561252317806</v>
      </c>
    </row>
    <row r="34" spans="1:17" ht="12.75" customHeight="1">
      <c r="A34" s="106" t="s">
        <v>33</v>
      </c>
      <c r="B34" s="40">
        <v>9.615</v>
      </c>
      <c r="C34" s="118" t="s">
        <v>186</v>
      </c>
      <c r="D34" s="86">
        <v>1.6669229705673199</v>
      </c>
      <c r="E34" s="9">
        <v>0.6123806094490221</v>
      </c>
      <c r="F34" s="9">
        <v>0.32038760780669</v>
      </c>
      <c r="G34" s="9">
        <v>0.511195900810122</v>
      </c>
      <c r="H34" s="9">
        <v>0.0646680231407063</v>
      </c>
      <c r="I34" s="9">
        <v>0.0836402686227071</v>
      </c>
      <c r="J34" s="9">
        <v>0.0746505607380747</v>
      </c>
      <c r="K34" s="14">
        <v>2.8477465433399898</v>
      </c>
      <c r="L34" s="9">
        <v>0.574820533693589</v>
      </c>
      <c r="M34" s="9">
        <v>0.909137448506687</v>
      </c>
      <c r="N34" s="9">
        <v>0.771504520360392</v>
      </c>
      <c r="O34" s="9">
        <v>0.517633480041251</v>
      </c>
      <c r="P34" s="9">
        <v>0.0746505607380747</v>
      </c>
      <c r="Q34" s="78">
        <v>1.1808235727726701</v>
      </c>
    </row>
    <row r="35" spans="1:17" ht="12.75" customHeight="1">
      <c r="A35" s="107" t="s">
        <v>34</v>
      </c>
      <c r="B35" s="42">
        <v>1.541</v>
      </c>
      <c r="C35" s="119" t="s">
        <v>186</v>
      </c>
      <c r="D35" s="86">
        <v>0.961736506908399</v>
      </c>
      <c r="E35" s="108">
        <v>0.298065999692604</v>
      </c>
      <c r="F35" s="108">
        <v>0.379007095419324</v>
      </c>
      <c r="G35" s="108">
        <v>0.178476572739077</v>
      </c>
      <c r="H35" s="108">
        <v>0.004349527667861361</v>
      </c>
      <c r="I35" s="108">
        <v>0.0529986252162657</v>
      </c>
      <c r="J35" s="108">
        <v>0.0488386861732664</v>
      </c>
      <c r="K35" s="75">
        <v>3.21836697407899</v>
      </c>
      <c r="L35" s="108">
        <v>0.445682385851942</v>
      </c>
      <c r="M35" s="108">
        <v>0.390022910942079</v>
      </c>
      <c r="N35" s="108">
        <v>0.371236140907306</v>
      </c>
      <c r="O35" s="108">
        <v>1.96258685020439</v>
      </c>
      <c r="P35" s="108">
        <v>0.0488386861732664</v>
      </c>
      <c r="Q35" s="109">
        <v>2.2566304671705897</v>
      </c>
    </row>
    <row r="36" spans="1:17" ht="12.75" customHeight="1">
      <c r="A36" s="77" t="s">
        <v>171</v>
      </c>
      <c r="B36" s="40">
        <v>37.755</v>
      </c>
      <c r="C36" s="118" t="s">
        <v>186</v>
      </c>
      <c r="D36" s="86">
        <v>1.1120298997019</v>
      </c>
      <c r="E36" s="9">
        <v>0.28406699939034796</v>
      </c>
      <c r="F36" s="9">
        <v>0.27672592286611003</v>
      </c>
      <c r="G36" s="9">
        <v>0.297912174391055</v>
      </c>
      <c r="H36" s="9">
        <v>0.0645842469745067</v>
      </c>
      <c r="I36" s="9">
        <v>0.145910799664885</v>
      </c>
      <c r="J36" s="9">
        <v>0.0428297564149946</v>
      </c>
      <c r="K36" s="14">
        <v>0.5944007300757009</v>
      </c>
      <c r="L36" s="9">
        <v>0.24202640213095</v>
      </c>
      <c r="M36" s="9">
        <v>0.273773000855818</v>
      </c>
      <c r="N36" s="9">
        <v>0.0154978735336343</v>
      </c>
      <c r="O36" s="9">
        <v>0.0202736971403042</v>
      </c>
      <c r="P36" s="9">
        <v>0.0428297564149946</v>
      </c>
      <c r="Q36" s="33">
        <v>-0.5176291696262</v>
      </c>
    </row>
    <row r="37" spans="1:17" ht="12.75" customHeight="1">
      <c r="A37" s="77" t="s">
        <v>269</v>
      </c>
      <c r="B37" s="40">
        <v>2.032</v>
      </c>
      <c r="C37" s="118" t="s">
        <v>187</v>
      </c>
      <c r="D37" s="86">
        <v>1.07443865602615</v>
      </c>
      <c r="E37" s="9">
        <v>0.12424153842883101</v>
      </c>
      <c r="F37" s="9">
        <v>0.526052556395935</v>
      </c>
      <c r="G37" s="9">
        <v>0.386175859959349</v>
      </c>
      <c r="H37" s="9">
        <v>0.00564218924195684</v>
      </c>
      <c r="I37" s="9">
        <v>0.023563743219143098</v>
      </c>
      <c r="J37" s="9">
        <v>0.00876276878093617</v>
      </c>
      <c r="K37" s="14">
        <v>0.814892592324129</v>
      </c>
      <c r="L37" s="9">
        <v>0.0505384501879075</v>
      </c>
      <c r="M37" s="9">
        <v>0.755152335663509</v>
      </c>
      <c r="N37" s="9">
        <v>0.00043903769177614996</v>
      </c>
      <c r="O37" s="9">
        <v>0</v>
      </c>
      <c r="P37" s="9">
        <v>0.00876276878093617</v>
      </c>
      <c r="Q37" s="33">
        <v>-0.259546063702023</v>
      </c>
    </row>
    <row r="38" spans="1:17" ht="12.75" customHeight="1">
      <c r="A38" s="106" t="s">
        <v>35</v>
      </c>
      <c r="B38" s="40">
        <v>3.627</v>
      </c>
      <c r="C38" s="118" t="s">
        <v>186</v>
      </c>
      <c r="D38" s="86">
        <v>1.25961543388226</v>
      </c>
      <c r="E38" s="9">
        <v>0.308291782713127</v>
      </c>
      <c r="F38" s="9">
        <v>0.0238160085510639</v>
      </c>
      <c r="G38" s="9">
        <v>0.724447347978624</v>
      </c>
      <c r="H38" s="9">
        <v>0.0751038411840419</v>
      </c>
      <c r="I38" s="9">
        <v>0.08074380920998481</v>
      </c>
      <c r="J38" s="9">
        <v>0.0472126442454183</v>
      </c>
      <c r="K38" s="14">
        <v>2.47292089265684</v>
      </c>
      <c r="L38" s="9">
        <v>0.21413248580581298</v>
      </c>
      <c r="M38" s="9">
        <v>0.716434226421734</v>
      </c>
      <c r="N38" s="9">
        <v>1.16604029032122</v>
      </c>
      <c r="O38" s="9">
        <v>0.329101245862655</v>
      </c>
      <c r="P38" s="9">
        <v>0.0472126442454183</v>
      </c>
      <c r="Q38" s="78">
        <v>1.2133054587745802</v>
      </c>
    </row>
    <row r="39" spans="1:17" ht="12.75" customHeight="1">
      <c r="A39" s="107" t="s">
        <v>145</v>
      </c>
      <c r="B39" s="42">
        <v>6.169</v>
      </c>
      <c r="C39" s="119" t="s">
        <v>188</v>
      </c>
      <c r="D39" s="86">
        <v>3.0513381303973603</v>
      </c>
      <c r="E39" s="108">
        <v>0.730790067680934</v>
      </c>
      <c r="F39" s="108">
        <v>0.234887471190266</v>
      </c>
      <c r="G39" s="108">
        <v>0.09959974694135901</v>
      </c>
      <c r="H39" s="108">
        <v>0.0426148698169</v>
      </c>
      <c r="I39" s="108">
        <v>1.9234705726179</v>
      </c>
      <c r="J39" s="108">
        <v>0.0199754021500049</v>
      </c>
      <c r="K39" s="75">
        <v>0.44484314952642096</v>
      </c>
      <c r="L39" s="108">
        <v>0.17143037806132902</v>
      </c>
      <c r="M39" s="108">
        <v>0.23382407745634298</v>
      </c>
      <c r="N39" s="108">
        <v>0.019613291858743602</v>
      </c>
      <c r="O39" s="108">
        <v>0</v>
      </c>
      <c r="P39" s="108">
        <v>0.0199754021500049</v>
      </c>
      <c r="Q39" s="109">
        <v>-2.6064949808709397</v>
      </c>
    </row>
    <row r="40" spans="1:17" ht="12.75" customHeight="1">
      <c r="A40" s="77" t="s">
        <v>36</v>
      </c>
      <c r="B40" s="40">
        <v>18.604</v>
      </c>
      <c r="C40" s="118" t="s">
        <v>186</v>
      </c>
      <c r="D40" s="86">
        <v>1.79393029071106</v>
      </c>
      <c r="E40" s="9">
        <v>0.29147782273092704</v>
      </c>
      <c r="F40" s="9">
        <v>0.41399048320645604</v>
      </c>
      <c r="G40" s="9">
        <v>0.8429099308753061</v>
      </c>
      <c r="H40" s="9">
        <v>0.115824267539928</v>
      </c>
      <c r="I40" s="9">
        <v>0.06877040700480541</v>
      </c>
      <c r="J40" s="9">
        <v>0.060957379353639506</v>
      </c>
      <c r="K40" s="14">
        <v>3.07146071333582</v>
      </c>
      <c r="L40" s="9">
        <v>0.278054501972889</v>
      </c>
      <c r="M40" s="9">
        <v>1.5796222639558901</v>
      </c>
      <c r="N40" s="9">
        <v>0.9563701239310199</v>
      </c>
      <c r="O40" s="9">
        <v>0.196456444122388</v>
      </c>
      <c r="P40" s="9">
        <v>0.060957379353639506</v>
      </c>
      <c r="Q40" s="33">
        <v>1.27753042262476</v>
      </c>
    </row>
    <row r="41" spans="1:17" ht="12.75" customHeight="1">
      <c r="A41" s="77" t="s">
        <v>271</v>
      </c>
      <c r="B41" s="40">
        <v>14.439</v>
      </c>
      <c r="C41" s="118" t="s">
        <v>186</v>
      </c>
      <c r="D41" s="86">
        <v>0.730773748933316</v>
      </c>
      <c r="E41" s="9">
        <v>0.41832985358567204</v>
      </c>
      <c r="F41" s="9">
        <v>0.0298941827128675</v>
      </c>
      <c r="G41" s="9">
        <v>0.164337142299011</v>
      </c>
      <c r="H41" s="9">
        <v>0.0103624770765278</v>
      </c>
      <c r="I41" s="9">
        <v>0.0479400146286658</v>
      </c>
      <c r="J41" s="9">
        <v>0.0599100786305714</v>
      </c>
      <c r="K41" s="14">
        <v>0.704140053752506</v>
      </c>
      <c r="L41" s="9">
        <v>0.47271115605529</v>
      </c>
      <c r="M41" s="9">
        <v>0.08366137986883229</v>
      </c>
      <c r="N41" s="9">
        <v>0.025764661950299198</v>
      </c>
      <c r="O41" s="9">
        <v>0.062092777247513296</v>
      </c>
      <c r="P41" s="9">
        <v>0.0599100786305714</v>
      </c>
      <c r="Q41" s="33">
        <v>-0.0266336951808095</v>
      </c>
    </row>
    <row r="42" spans="1:17" ht="12.75" customHeight="1">
      <c r="A42" s="106" t="s">
        <v>37</v>
      </c>
      <c r="B42" s="40">
        <v>12.409</v>
      </c>
      <c r="C42" s="118" t="s">
        <v>186</v>
      </c>
      <c r="D42" s="86">
        <v>1.93128072753322</v>
      </c>
      <c r="E42" s="9">
        <v>0.7259325779675899</v>
      </c>
      <c r="F42" s="9">
        <v>0.827015540534451</v>
      </c>
      <c r="G42" s="9">
        <v>0.183692123171378</v>
      </c>
      <c r="H42" s="9">
        <v>0.0325899680424703</v>
      </c>
      <c r="I42" s="9">
        <v>0.071162194264352</v>
      </c>
      <c r="J42" s="9">
        <v>0.0908883235529769</v>
      </c>
      <c r="K42" s="14">
        <v>2.4875428831511197</v>
      </c>
      <c r="L42" s="9">
        <v>0.743859866049538</v>
      </c>
      <c r="M42" s="9">
        <v>0.853362425450641</v>
      </c>
      <c r="N42" s="9">
        <v>0.7402104704156299</v>
      </c>
      <c r="O42" s="9">
        <v>0.0592217976823302</v>
      </c>
      <c r="P42" s="9">
        <v>0.0908883235529769</v>
      </c>
      <c r="Q42" s="78">
        <v>0.5562621556178979</v>
      </c>
    </row>
    <row r="43" spans="1:17" ht="12.75" customHeight="1">
      <c r="A43" s="107" t="s">
        <v>38</v>
      </c>
      <c r="B43" s="42">
        <v>3.139</v>
      </c>
      <c r="C43" s="119" t="s">
        <v>186</v>
      </c>
      <c r="D43" s="86">
        <v>2.60926328560771</v>
      </c>
      <c r="E43" s="108">
        <v>0.42954311840645404</v>
      </c>
      <c r="F43" s="108">
        <v>1.61855845174672</v>
      </c>
      <c r="G43" s="108">
        <v>0.212357778286331</v>
      </c>
      <c r="H43" s="108">
        <v>0.081060157415855</v>
      </c>
      <c r="I43" s="108">
        <v>0.218248963812036</v>
      </c>
      <c r="J43" s="108">
        <v>0.0494948159403081</v>
      </c>
      <c r="K43" s="75">
        <v>5.500164497804589</v>
      </c>
      <c r="L43" s="108">
        <v>0.14591669302802798</v>
      </c>
      <c r="M43" s="108">
        <v>3.57204411709796</v>
      </c>
      <c r="N43" s="108">
        <v>0.0584194864341013</v>
      </c>
      <c r="O43" s="108">
        <v>1.67428938530419</v>
      </c>
      <c r="P43" s="108">
        <v>0.0494948159403081</v>
      </c>
      <c r="Q43" s="109">
        <v>2.89090121219688</v>
      </c>
    </row>
    <row r="44" spans="1:17" ht="12.75" customHeight="1">
      <c r="A44" s="77" t="s">
        <v>173</v>
      </c>
      <c r="B44" s="40">
        <v>1.271</v>
      </c>
      <c r="C44" s="118" t="s">
        <v>188</v>
      </c>
      <c r="D44" s="86">
        <v>4.26086095205976</v>
      </c>
      <c r="E44" s="9">
        <v>0.651390054266485</v>
      </c>
      <c r="F44" s="9">
        <v>0.186038320582682</v>
      </c>
      <c r="G44" s="9">
        <v>0.19425089003816398</v>
      </c>
      <c r="H44" s="9">
        <v>1.7365681078077801</v>
      </c>
      <c r="I44" s="9">
        <v>1.49261357936465</v>
      </c>
      <c r="J44" s="9">
        <v>0</v>
      </c>
      <c r="K44" s="14">
        <v>0.5561592184090469</v>
      </c>
      <c r="L44" s="9">
        <v>0.163484041160437</v>
      </c>
      <c r="M44" s="9">
        <v>0.00252959432143994</v>
      </c>
      <c r="N44" s="9">
        <v>0.0098858366077214</v>
      </c>
      <c r="O44" s="9">
        <v>0.38025974631944803</v>
      </c>
      <c r="P44" s="9">
        <v>0</v>
      </c>
      <c r="Q44" s="33">
        <v>-3.70470173365072</v>
      </c>
    </row>
    <row r="45" spans="1:17" ht="12.75" customHeight="1">
      <c r="A45" s="77" t="s">
        <v>39</v>
      </c>
      <c r="B45" s="40">
        <v>31.224</v>
      </c>
      <c r="C45" s="118" t="s">
        <v>187</v>
      </c>
      <c r="D45" s="86">
        <v>1.22077939881142</v>
      </c>
      <c r="E45" s="9">
        <v>0.5737094599899439</v>
      </c>
      <c r="F45" s="9">
        <v>0.200038788305679</v>
      </c>
      <c r="G45" s="9">
        <v>0.0570012190131393</v>
      </c>
      <c r="H45" s="9">
        <v>0.0372843118566731</v>
      </c>
      <c r="I45" s="9">
        <v>0.329476012798142</v>
      </c>
      <c r="J45" s="9">
        <v>0.0232696068478454</v>
      </c>
      <c r="K45" s="14">
        <v>0.6114543385817021</v>
      </c>
      <c r="L45" s="9">
        <v>0.231636126382285</v>
      </c>
      <c r="M45" s="9">
        <v>0.18015474180117</v>
      </c>
      <c r="N45" s="9">
        <v>0.0781794743958782</v>
      </c>
      <c r="O45" s="9">
        <v>0.0982143891545241</v>
      </c>
      <c r="P45" s="9">
        <v>0.0232696068478454</v>
      </c>
      <c r="Q45" s="33">
        <v>-0.609325060229721</v>
      </c>
    </row>
    <row r="46" spans="1:17" ht="12.75" customHeight="1">
      <c r="A46" s="106" t="s">
        <v>175</v>
      </c>
      <c r="B46" s="40">
        <v>21.869</v>
      </c>
      <c r="C46" s="118" t="s">
        <v>186</v>
      </c>
      <c r="D46" s="86">
        <v>0.771797134891992</v>
      </c>
      <c r="E46" s="9">
        <v>0.247039646011614</v>
      </c>
      <c r="F46" s="9">
        <v>0.0348391956055618</v>
      </c>
      <c r="G46" s="9">
        <v>0.330338668982258</v>
      </c>
      <c r="H46" s="9">
        <v>0.0789959670179295</v>
      </c>
      <c r="I46" s="9">
        <v>0.0355176191200759</v>
      </c>
      <c r="J46" s="9">
        <v>0.0450660381545529</v>
      </c>
      <c r="K46" s="14">
        <v>1.89415377980115</v>
      </c>
      <c r="L46" s="9">
        <v>0.220941284220591</v>
      </c>
      <c r="M46" s="9">
        <v>1.11818409037676</v>
      </c>
      <c r="N46" s="9">
        <v>0.3419916311713</v>
      </c>
      <c r="O46" s="9">
        <v>0.167970735877946</v>
      </c>
      <c r="P46" s="9">
        <v>0.0450660381545529</v>
      </c>
      <c r="Q46" s="78">
        <v>1.12235664490916</v>
      </c>
    </row>
    <row r="47" spans="1:17" ht="12.75" customHeight="1">
      <c r="A47" s="107" t="s">
        <v>40</v>
      </c>
      <c r="B47" s="42">
        <v>2.089</v>
      </c>
      <c r="C47" s="119" t="s">
        <v>187</v>
      </c>
      <c r="D47" s="86">
        <v>2.1549386139522997</v>
      </c>
      <c r="E47" s="108">
        <v>0.582314277687855</v>
      </c>
      <c r="F47" s="108">
        <v>0.963742747414634</v>
      </c>
      <c r="G47" s="108">
        <v>0</v>
      </c>
      <c r="H47" s="108">
        <v>0</v>
      </c>
      <c r="I47" s="108">
        <v>0.5803646569299861</v>
      </c>
      <c r="J47" s="108">
        <v>0.0285169319198289</v>
      </c>
      <c r="K47" s="75">
        <v>7.56022576593983</v>
      </c>
      <c r="L47" s="108">
        <v>0.217862106818471</v>
      </c>
      <c r="M47" s="108">
        <v>1.7546732209652</v>
      </c>
      <c r="N47" s="108">
        <v>0.401007654245141</v>
      </c>
      <c r="O47" s="108">
        <v>5.15816585199119</v>
      </c>
      <c r="P47" s="108">
        <v>0.0285169319198289</v>
      </c>
      <c r="Q47" s="109">
        <v>5.40528715198753</v>
      </c>
    </row>
    <row r="48" spans="1:17" ht="12.75" customHeight="1">
      <c r="A48" s="77" t="s">
        <v>41</v>
      </c>
      <c r="B48" s="40">
        <v>14.14</v>
      </c>
      <c r="C48" s="118" t="s">
        <v>186</v>
      </c>
      <c r="D48" s="86">
        <v>2.3488126169137</v>
      </c>
      <c r="E48" s="9">
        <v>1.37366468762649</v>
      </c>
      <c r="F48" s="9">
        <v>0.614802047596683</v>
      </c>
      <c r="G48" s="9">
        <v>0.26887458583757595</v>
      </c>
      <c r="H48" s="9">
        <v>0.0043271883752823495</v>
      </c>
      <c r="I48" s="9">
        <v>0.035168562251496296</v>
      </c>
      <c r="J48" s="9">
        <v>0.0519755452261779</v>
      </c>
      <c r="K48" s="14">
        <v>2.08733474872278</v>
      </c>
      <c r="L48" s="9">
        <v>1.33662546495119</v>
      </c>
      <c r="M48" s="9">
        <v>0.632795150577629</v>
      </c>
      <c r="N48" s="9">
        <v>0.0651590088085472</v>
      </c>
      <c r="O48" s="9">
        <v>0.000779579159236245</v>
      </c>
      <c r="P48" s="9">
        <v>0.0519755452261779</v>
      </c>
      <c r="Q48" s="33">
        <v>-0.261477868190922</v>
      </c>
    </row>
    <row r="49" spans="1:17" ht="12.75" customHeight="1">
      <c r="A49" s="77" t="s">
        <v>42</v>
      </c>
      <c r="B49" s="40">
        <v>147.722</v>
      </c>
      <c r="C49" s="118" t="s">
        <v>186</v>
      </c>
      <c r="D49" s="86">
        <v>1.43666639119579</v>
      </c>
      <c r="E49" s="9">
        <v>0.8387648428100279</v>
      </c>
      <c r="F49" s="9">
        <v>0.0891913759435311</v>
      </c>
      <c r="G49" s="9">
        <v>0.209555546777535</v>
      </c>
      <c r="H49" s="9">
        <v>0.058530470809826096</v>
      </c>
      <c r="I49" s="9">
        <v>0.16901377469151502</v>
      </c>
      <c r="J49" s="9">
        <v>0.0716103801633501</v>
      </c>
      <c r="K49" s="14">
        <v>1.1170068004287</v>
      </c>
      <c r="L49" s="9">
        <v>0.8248792741147359</v>
      </c>
      <c r="M49" s="9">
        <v>0.176502945883516</v>
      </c>
      <c r="N49" s="9">
        <v>0.023258518203384</v>
      </c>
      <c r="O49" s="9">
        <v>0.020755682063715798</v>
      </c>
      <c r="P49" s="9">
        <v>0.0716103801633501</v>
      </c>
      <c r="Q49" s="33">
        <v>-0.319659590767083</v>
      </c>
    </row>
    <row r="50" spans="1:17" ht="12.75" customHeight="1">
      <c r="A50" s="106" t="s">
        <v>180</v>
      </c>
      <c r="B50" s="40">
        <v>9.455</v>
      </c>
      <c r="C50" s="118" t="s">
        <v>186</v>
      </c>
      <c r="D50" s="86">
        <v>1.01828144663197</v>
      </c>
      <c r="E50" s="9">
        <v>0.43614980610736</v>
      </c>
      <c r="F50" s="9">
        <v>0.0632221308264164</v>
      </c>
      <c r="G50" s="9">
        <v>0.41890479979335</v>
      </c>
      <c r="H50" s="9">
        <v>0.005625427613804039</v>
      </c>
      <c r="I50" s="9">
        <v>0.048730765488506696</v>
      </c>
      <c r="J50" s="9">
        <v>0.045648516802531</v>
      </c>
      <c r="K50" s="14">
        <v>0.5629865943518491</v>
      </c>
      <c r="L50" s="9">
        <v>0.42291038429579403</v>
      </c>
      <c r="M50" s="9">
        <v>0.0687582272940897</v>
      </c>
      <c r="N50" s="9">
        <v>0.019179486636194197</v>
      </c>
      <c r="O50" s="9">
        <v>0.00648997932324093</v>
      </c>
      <c r="P50" s="9">
        <v>0.045648516802531</v>
      </c>
      <c r="Q50" s="78">
        <v>-0.455294852280119</v>
      </c>
    </row>
    <row r="51" spans="1:17" ht="12.75" customHeight="1">
      <c r="A51" s="107" t="s">
        <v>43</v>
      </c>
      <c r="B51" s="42">
        <v>11.893</v>
      </c>
      <c r="C51" s="119" t="s">
        <v>186</v>
      </c>
      <c r="D51" s="86">
        <v>1.094706045231</v>
      </c>
      <c r="E51" s="108">
        <v>0.401223164385983</v>
      </c>
      <c r="F51" s="108">
        <v>0.232508163944802</v>
      </c>
      <c r="G51" s="108">
        <v>0.23170269796507</v>
      </c>
      <c r="H51" s="108">
        <v>0.0353568774174948</v>
      </c>
      <c r="I51" s="108">
        <v>0.166043545294052</v>
      </c>
      <c r="J51" s="108">
        <v>0.027871596223593698</v>
      </c>
      <c r="K51" s="75">
        <v>1.20058433152158</v>
      </c>
      <c r="L51" s="108">
        <v>0.24555724444041102</v>
      </c>
      <c r="M51" s="108">
        <v>0.204739653202759</v>
      </c>
      <c r="N51" s="108">
        <v>0.535796399483981</v>
      </c>
      <c r="O51" s="108">
        <v>0.18661943817083498</v>
      </c>
      <c r="P51" s="108">
        <v>0.027871596223593698</v>
      </c>
      <c r="Q51" s="109">
        <v>0.105878286290584</v>
      </c>
    </row>
    <row r="52" spans="1:17" ht="12.75" customHeight="1">
      <c r="A52" s="77" t="s">
        <v>44</v>
      </c>
      <c r="B52" s="40">
        <v>5.42</v>
      </c>
      <c r="C52" s="118" t="s">
        <v>186</v>
      </c>
      <c r="D52" s="86">
        <v>1.05034388439112</v>
      </c>
      <c r="E52" s="9">
        <v>0.37128163662081</v>
      </c>
      <c r="F52" s="9">
        <v>0.14422508440522</v>
      </c>
      <c r="G52" s="9">
        <v>0.401906365399771</v>
      </c>
      <c r="H52" s="9">
        <v>0</v>
      </c>
      <c r="I52" s="9">
        <v>0.0674455008031188</v>
      </c>
      <c r="J52" s="9">
        <v>0.0654852971622</v>
      </c>
      <c r="K52" s="14">
        <v>1.19825526881576</v>
      </c>
      <c r="L52" s="9">
        <v>0.340562466668201</v>
      </c>
      <c r="M52" s="9">
        <v>0.39545389691207</v>
      </c>
      <c r="N52" s="9">
        <v>0.195584325405557</v>
      </c>
      <c r="O52" s="9">
        <v>0.201169282667736</v>
      </c>
      <c r="P52" s="9">
        <v>0.0654852971622</v>
      </c>
      <c r="Q52" s="33">
        <v>0.14791138442464402</v>
      </c>
    </row>
    <row r="53" spans="1:17" ht="12.75" customHeight="1">
      <c r="A53" s="77" t="s">
        <v>45</v>
      </c>
      <c r="B53" s="40">
        <v>8.733</v>
      </c>
      <c r="C53" s="118" t="s">
        <v>186</v>
      </c>
      <c r="D53" s="86">
        <v>1.42339304267375</v>
      </c>
      <c r="E53" s="9">
        <v>0.173745257644963</v>
      </c>
      <c r="F53" s="9">
        <v>0.6136821431398519</v>
      </c>
      <c r="G53" s="9">
        <v>0.502506876384394</v>
      </c>
      <c r="H53" s="9">
        <v>0.0232016188657937</v>
      </c>
      <c r="I53" s="9">
        <v>0.0670473230580689</v>
      </c>
      <c r="J53" s="9">
        <v>0.043209823580677896</v>
      </c>
      <c r="K53" s="14">
        <v>1.39730706688397</v>
      </c>
      <c r="L53" s="9">
        <v>0.076057465494389</v>
      </c>
      <c r="M53" s="9">
        <v>0.6685960774639621</v>
      </c>
      <c r="N53" s="9">
        <v>0.271307948531181</v>
      </c>
      <c r="O53" s="9">
        <v>0.33813575181376304</v>
      </c>
      <c r="P53" s="9">
        <v>0.043209823580677896</v>
      </c>
      <c r="Q53" s="33">
        <v>-0.026085975789777203</v>
      </c>
    </row>
    <row r="54" spans="1:17" ht="12.75" customHeight="1">
      <c r="A54" s="106" t="s">
        <v>46</v>
      </c>
      <c r="B54" s="40">
        <v>49.173</v>
      </c>
      <c r="C54" s="118" t="s">
        <v>188</v>
      </c>
      <c r="D54" s="86">
        <v>2.31941148821931</v>
      </c>
      <c r="E54" s="9">
        <v>0.422026336712291</v>
      </c>
      <c r="F54" s="9">
        <v>0.209077525768735</v>
      </c>
      <c r="G54" s="9">
        <v>0.293878139809084</v>
      </c>
      <c r="H54" s="9">
        <v>0.0643054123391967</v>
      </c>
      <c r="I54" s="9">
        <v>1.30699112787578</v>
      </c>
      <c r="J54" s="9">
        <v>0.023132945714231797</v>
      </c>
      <c r="K54" s="14">
        <v>1.1419667805945801</v>
      </c>
      <c r="L54" s="9">
        <v>0.254593976623061</v>
      </c>
      <c r="M54" s="9">
        <v>0.621826749353517</v>
      </c>
      <c r="N54" s="9">
        <v>0.0208707588486291</v>
      </c>
      <c r="O54" s="9">
        <v>0.221542350055144</v>
      </c>
      <c r="P54" s="9">
        <v>0.023132945714231797</v>
      </c>
      <c r="Q54" s="78">
        <v>-1.17744470762473</v>
      </c>
    </row>
    <row r="55" spans="1:17" ht="12.75" customHeight="1">
      <c r="A55" s="107" t="s">
        <v>47</v>
      </c>
      <c r="B55" s="42">
        <v>40.432</v>
      </c>
      <c r="C55" s="119" t="s">
        <v>187</v>
      </c>
      <c r="D55" s="86">
        <v>1.73364950312966</v>
      </c>
      <c r="E55" s="108">
        <v>0.552985672431156</v>
      </c>
      <c r="F55" s="108">
        <v>0.8187000010286261</v>
      </c>
      <c r="G55" s="108">
        <v>0.212103234150774</v>
      </c>
      <c r="H55" s="108">
        <v>0.00323298734684774</v>
      </c>
      <c r="I55" s="108">
        <v>0.10431791890813101</v>
      </c>
      <c r="J55" s="108">
        <v>0.0423096892641259</v>
      </c>
      <c r="K55" s="75">
        <v>2.4200914573884003</v>
      </c>
      <c r="L55" s="108">
        <v>0.489656160693352</v>
      </c>
      <c r="M55" s="108">
        <v>0.8325707144222569</v>
      </c>
      <c r="N55" s="108">
        <v>0.915248515539805</v>
      </c>
      <c r="O55" s="108">
        <v>0.140306377468861</v>
      </c>
      <c r="P55" s="108">
        <v>0.0423096892641259</v>
      </c>
      <c r="Q55" s="109">
        <v>0.68644195425874</v>
      </c>
    </row>
    <row r="56" spans="1:17" ht="12.75" customHeight="1">
      <c r="A56" s="77" t="s">
        <v>278</v>
      </c>
      <c r="B56" s="40">
        <v>1.151</v>
      </c>
      <c r="C56" s="118" t="s">
        <v>187</v>
      </c>
      <c r="D56" s="86">
        <v>1.49750026535246</v>
      </c>
      <c r="E56" s="9">
        <v>0.329086925214435</v>
      </c>
      <c r="F56" s="9">
        <v>0.486227037786851</v>
      </c>
      <c r="G56" s="9">
        <v>0.0324144585431526</v>
      </c>
      <c r="H56" s="9">
        <v>0.017815182340843</v>
      </c>
      <c r="I56" s="9">
        <v>0.569983307791756</v>
      </c>
      <c r="J56" s="9">
        <v>0.061973353675427494</v>
      </c>
      <c r="K56" s="14">
        <v>1.00376023682922</v>
      </c>
      <c r="L56" s="9">
        <v>0.265837442039367</v>
      </c>
      <c r="M56" s="9">
        <v>0.617554452547394</v>
      </c>
      <c r="N56" s="9">
        <v>0.0532871985587559</v>
      </c>
      <c r="O56" s="9">
        <v>0.00510779000827132</v>
      </c>
      <c r="P56" s="9">
        <v>0.061973353675427494</v>
      </c>
      <c r="Q56" s="33">
        <v>-0.493740028523248</v>
      </c>
    </row>
    <row r="57" spans="1:17" ht="12.75" customHeight="1">
      <c r="A57" s="77" t="s">
        <v>150</v>
      </c>
      <c r="B57" s="40">
        <v>41.276</v>
      </c>
      <c r="C57" s="118" t="s">
        <v>186</v>
      </c>
      <c r="D57" s="86">
        <v>1.1777347974911099</v>
      </c>
      <c r="E57" s="9">
        <v>0.34596360547329197</v>
      </c>
      <c r="F57" s="9">
        <v>0.36061708102009904</v>
      </c>
      <c r="G57" s="9">
        <v>0.24155280938374302</v>
      </c>
      <c r="H57" s="9">
        <v>0.09017529834226551</v>
      </c>
      <c r="I57" s="9">
        <v>0.0802134220812426</v>
      </c>
      <c r="J57" s="9">
        <v>0.0592125811904656</v>
      </c>
      <c r="K57" s="14">
        <v>1.0152214785712501</v>
      </c>
      <c r="L57" s="9">
        <v>0.366951004698161</v>
      </c>
      <c r="M57" s="9">
        <v>0.394768481565464</v>
      </c>
      <c r="N57" s="9">
        <v>0.13954171005896002</v>
      </c>
      <c r="O57" s="9">
        <v>0.0547477010581963</v>
      </c>
      <c r="P57" s="9">
        <v>0.0592125811904656</v>
      </c>
      <c r="Q57" s="33">
        <v>-0.162513318919861</v>
      </c>
    </row>
    <row r="58" spans="1:17" ht="12.75" customHeight="1">
      <c r="A58" s="106" t="s">
        <v>181</v>
      </c>
      <c r="B58" s="40">
        <v>6.3</v>
      </c>
      <c r="C58" s="118" t="s">
        <v>186</v>
      </c>
      <c r="D58" s="86">
        <v>0.974350087498844</v>
      </c>
      <c r="E58" s="9">
        <v>0.314063322097376</v>
      </c>
      <c r="F58" s="9">
        <v>0.0855354241858733</v>
      </c>
      <c r="G58" s="9">
        <v>0.374355316612779</v>
      </c>
      <c r="H58" s="9">
        <v>0.0643113528471319</v>
      </c>
      <c r="I58" s="9">
        <v>0.11129878130972</v>
      </c>
      <c r="J58" s="9">
        <v>0.0247858904459629</v>
      </c>
      <c r="K58" s="14">
        <v>0.597424885110079</v>
      </c>
      <c r="L58" s="9">
        <v>0.38503775471283</v>
      </c>
      <c r="M58" s="9">
        <v>0.12731890173005</v>
      </c>
      <c r="N58" s="9">
        <v>0.040774406335813196</v>
      </c>
      <c r="O58" s="9">
        <v>0.019507931885423</v>
      </c>
      <c r="P58" s="9">
        <v>0.0247858904459629</v>
      </c>
      <c r="Q58" s="78">
        <v>-0.376925202388765</v>
      </c>
    </row>
    <row r="59" spans="1:17" ht="12.75" customHeight="1">
      <c r="A59" s="107" t="s">
        <v>48</v>
      </c>
      <c r="B59" s="42">
        <v>10.069</v>
      </c>
      <c r="C59" s="119" t="s">
        <v>187</v>
      </c>
      <c r="D59" s="86">
        <v>1.89550749404409</v>
      </c>
      <c r="E59" s="108">
        <v>0.7842142551116329</v>
      </c>
      <c r="F59" s="108">
        <v>0.0985412151084442</v>
      </c>
      <c r="G59" s="108">
        <v>0.255871061435558</v>
      </c>
      <c r="H59" s="108">
        <v>0.038302759609073395</v>
      </c>
      <c r="I59" s="108">
        <v>0.6827683483367479</v>
      </c>
      <c r="J59" s="108">
        <v>0.0358098544426351</v>
      </c>
      <c r="K59" s="75">
        <v>0.981993231282829</v>
      </c>
      <c r="L59" s="108">
        <v>0.539929036988239</v>
      </c>
      <c r="M59" s="108">
        <v>0.0898200808316725</v>
      </c>
      <c r="N59" s="108">
        <v>0.0606363855465789</v>
      </c>
      <c r="O59" s="108">
        <v>0.255797873473703</v>
      </c>
      <c r="P59" s="108">
        <v>0.0358098544426351</v>
      </c>
      <c r="Q59" s="109">
        <v>-0.913514262761261</v>
      </c>
    </row>
    <row r="60" spans="1:17" ht="12.75" customHeight="1">
      <c r="A60" s="77" t="s">
        <v>183</v>
      </c>
      <c r="B60" s="40">
        <v>30.638</v>
      </c>
      <c r="C60" s="118" t="s">
        <v>186</v>
      </c>
      <c r="D60" s="86">
        <v>1.53167372115898</v>
      </c>
      <c r="E60" s="9">
        <v>0.53199587690816</v>
      </c>
      <c r="F60" s="9">
        <v>0.141025809677786</v>
      </c>
      <c r="G60" s="9">
        <v>0.553356936816858</v>
      </c>
      <c r="H60" s="9">
        <v>0.191823568025675</v>
      </c>
      <c r="I60" s="9">
        <v>0.0565802197611509</v>
      </c>
      <c r="J60" s="9">
        <v>0.0568913099693511</v>
      </c>
      <c r="K60" s="14">
        <v>0.847389222552091</v>
      </c>
      <c r="L60" s="9">
        <v>0.5449969354731999</v>
      </c>
      <c r="M60" s="9">
        <v>0.173946020196452</v>
      </c>
      <c r="N60" s="9">
        <v>0.018857699177408</v>
      </c>
      <c r="O60" s="9">
        <v>0.052697257735679896</v>
      </c>
      <c r="P60" s="9">
        <v>0.0568913099693511</v>
      </c>
      <c r="Q60" s="33">
        <v>-0.68428449860689</v>
      </c>
    </row>
    <row r="61" spans="1:17" ht="12.75" customHeight="1">
      <c r="A61" s="77" t="s">
        <v>49</v>
      </c>
      <c r="B61" s="40">
        <v>12.314</v>
      </c>
      <c r="C61" s="118" t="s">
        <v>186</v>
      </c>
      <c r="D61" s="86">
        <v>0.912376558188599</v>
      </c>
      <c r="E61" s="9">
        <v>0.156368571324592</v>
      </c>
      <c r="F61" s="9">
        <v>0.180807928034522</v>
      </c>
      <c r="G61" s="9">
        <v>0.348745683335573</v>
      </c>
      <c r="H61" s="9">
        <v>0.0840395598965933</v>
      </c>
      <c r="I61" s="9">
        <v>0.125156257009471</v>
      </c>
      <c r="J61" s="9">
        <v>0.0172585585878475</v>
      </c>
      <c r="K61" s="14">
        <v>2.2587574744989403</v>
      </c>
      <c r="L61" s="9">
        <v>0.17090209202435</v>
      </c>
      <c r="M61" s="9">
        <v>1.10212135840306</v>
      </c>
      <c r="N61" s="9">
        <v>0.94096359318306</v>
      </c>
      <c r="O61" s="9">
        <v>0.0275118723006218</v>
      </c>
      <c r="P61" s="9">
        <v>0.0172585585878475</v>
      </c>
      <c r="Q61" s="33">
        <v>1.34638091631034</v>
      </c>
    </row>
    <row r="62" spans="1:17" ht="12.75" customHeight="1">
      <c r="A62" s="106" t="s">
        <v>50</v>
      </c>
      <c r="B62" s="40">
        <v>12.449</v>
      </c>
      <c r="C62" s="118" t="s">
        <v>186</v>
      </c>
      <c r="D62" s="86">
        <v>1.24876020586535</v>
      </c>
      <c r="E62" s="9">
        <v>0.224587345201774</v>
      </c>
      <c r="F62" s="9">
        <v>0.352722516521245</v>
      </c>
      <c r="G62" s="9">
        <v>0.306745659183323</v>
      </c>
      <c r="H62" s="9">
        <v>0.00410099237871009</v>
      </c>
      <c r="I62" s="9">
        <v>0.329556594552234</v>
      </c>
      <c r="J62" s="9">
        <v>0.031047098028061503</v>
      </c>
      <c r="K62" s="14">
        <v>0.7517757292989631</v>
      </c>
      <c r="L62" s="9">
        <v>0.202843058788895</v>
      </c>
      <c r="M62" s="9">
        <v>0.354832789411496</v>
      </c>
      <c r="N62" s="9">
        <v>0.151512122560066</v>
      </c>
      <c r="O62" s="9">
        <v>0.0115406605104448</v>
      </c>
      <c r="P62" s="9">
        <v>0.031047098028061503</v>
      </c>
      <c r="Q62" s="78">
        <v>-0.496984476566384</v>
      </c>
    </row>
    <row r="63" spans="1:17" ht="12.75" customHeight="1">
      <c r="A63" s="107" t="s">
        <v>342</v>
      </c>
      <c r="B63" s="42">
        <v>3.519000000000119</v>
      </c>
      <c r="C63" s="119"/>
      <c r="D63" s="86"/>
      <c r="E63" s="108"/>
      <c r="F63" s="108"/>
      <c r="G63" s="108"/>
      <c r="H63" s="108"/>
      <c r="I63" s="108"/>
      <c r="J63" s="108"/>
      <c r="K63" s="75"/>
      <c r="L63" s="108"/>
      <c r="M63" s="108"/>
      <c r="N63" s="108"/>
      <c r="O63" s="108"/>
      <c r="P63" s="108"/>
      <c r="Q63" s="109"/>
    </row>
    <row r="64" spans="1:17" ht="12.75" customHeight="1">
      <c r="A64" s="11"/>
      <c r="B64" s="40"/>
      <c r="C64" s="118"/>
      <c r="D64" s="23"/>
      <c r="E64" s="24"/>
      <c r="F64" s="24"/>
      <c r="G64" s="24"/>
      <c r="H64" s="24"/>
      <c r="I64" s="25"/>
      <c r="J64" s="9"/>
      <c r="K64" s="23"/>
      <c r="L64" s="24"/>
      <c r="M64" s="24"/>
      <c r="N64" s="24"/>
      <c r="O64" s="24"/>
      <c r="P64" s="25"/>
      <c r="Q64" s="34"/>
    </row>
    <row r="65" spans="1:18" s="6" customFormat="1" ht="12.75" customHeight="1">
      <c r="A65" s="104" t="s">
        <v>152</v>
      </c>
      <c r="B65" s="101">
        <v>4031.224</v>
      </c>
      <c r="C65" s="117">
        <v>0</v>
      </c>
      <c r="D65" s="85">
        <v>1.7828408228241202</v>
      </c>
      <c r="E65" s="102">
        <v>0.48659043277118097</v>
      </c>
      <c r="F65" s="102">
        <v>0.0624123378314861</v>
      </c>
      <c r="G65" s="102">
        <v>0.143514419179822</v>
      </c>
      <c r="H65" s="102">
        <v>0.121540046591891</v>
      </c>
      <c r="I65" s="102">
        <v>0.896329688020171</v>
      </c>
      <c r="J65" s="102">
        <v>0.07245389842957471</v>
      </c>
      <c r="K65" s="13">
        <v>0.816801403667532</v>
      </c>
      <c r="L65" s="102">
        <v>0.433575347556148</v>
      </c>
      <c r="M65" s="102">
        <v>0.07138500340126601</v>
      </c>
      <c r="N65" s="102">
        <v>0.153406543428385</v>
      </c>
      <c r="O65" s="102">
        <v>0.0859806108521587</v>
      </c>
      <c r="P65" s="102">
        <v>0.07245389842957471</v>
      </c>
      <c r="Q65" s="105">
        <v>-0.966039419156593</v>
      </c>
      <c r="R65" s="76"/>
    </row>
    <row r="66" spans="1:17" ht="12.75" customHeight="1">
      <c r="A66" s="77" t="s">
        <v>162</v>
      </c>
      <c r="B66" s="40">
        <v>26.29</v>
      </c>
      <c r="C66" s="118" t="s">
        <v>186</v>
      </c>
      <c r="D66" s="86">
        <v>0.6244386116762051</v>
      </c>
      <c r="E66" s="9">
        <v>0.32317109268322797</v>
      </c>
      <c r="F66" s="9">
        <v>0.151708651914412</v>
      </c>
      <c r="G66" s="9">
        <v>0.0749344106451099</v>
      </c>
      <c r="H66" s="9">
        <v>5.83857605067052E-05</v>
      </c>
      <c r="I66" s="9">
        <v>0.0386500989323127</v>
      </c>
      <c r="J66" s="9">
        <v>0.035915971740635</v>
      </c>
      <c r="K66" s="14">
        <v>0.544786647097759</v>
      </c>
      <c r="L66" s="9">
        <v>0.269087837687944</v>
      </c>
      <c r="M66" s="9">
        <v>0.226073505823064</v>
      </c>
      <c r="N66" s="9">
        <v>0.0137093318461168</v>
      </c>
      <c r="O66" s="9">
        <v>0</v>
      </c>
      <c r="P66" s="9">
        <v>0.035915971740635</v>
      </c>
      <c r="Q66" s="33">
        <v>-0.0796519645784458</v>
      </c>
    </row>
    <row r="67" spans="1:17" ht="12.75" customHeight="1">
      <c r="A67" s="77" t="s">
        <v>51</v>
      </c>
      <c r="B67" s="40">
        <v>3.072</v>
      </c>
      <c r="C67" s="118" t="s">
        <v>187</v>
      </c>
      <c r="D67" s="86">
        <v>1.75135421072819</v>
      </c>
      <c r="E67" s="9">
        <v>0.7209381739934699</v>
      </c>
      <c r="F67" s="9">
        <v>0.22321170569601198</v>
      </c>
      <c r="G67" s="9">
        <v>0.055503976436556995</v>
      </c>
      <c r="H67" s="9">
        <v>0.0250546736944438</v>
      </c>
      <c r="I67" s="9">
        <v>0.66605096268042</v>
      </c>
      <c r="J67" s="9">
        <v>0.0605947182272858</v>
      </c>
      <c r="K67" s="14">
        <v>0.714195190655133</v>
      </c>
      <c r="L67" s="9">
        <v>0.310119830713745</v>
      </c>
      <c r="M67" s="9">
        <v>0.252753227361537</v>
      </c>
      <c r="N67" s="9">
        <v>0.0723074882025378</v>
      </c>
      <c r="O67" s="9">
        <v>0.018419926150026997</v>
      </c>
      <c r="P67" s="9">
        <v>0.0605947182272858</v>
      </c>
      <c r="Q67" s="33">
        <v>-1.03715902007306</v>
      </c>
    </row>
    <row r="68" spans="1:17" ht="12.75" customHeight="1">
      <c r="A68" s="106" t="s">
        <v>52</v>
      </c>
      <c r="B68" s="40">
        <v>8.632</v>
      </c>
      <c r="C68" s="118" t="s">
        <v>187</v>
      </c>
      <c r="D68" s="86">
        <v>1.87014611599105</v>
      </c>
      <c r="E68" s="9">
        <v>0.528093969149949</v>
      </c>
      <c r="F68" s="9">
        <v>0.257071253911208</v>
      </c>
      <c r="G68" s="9">
        <v>0.09517445266598391</v>
      </c>
      <c r="H68" s="9">
        <v>0.00806352540464637</v>
      </c>
      <c r="I68" s="9">
        <v>0.933947663878497</v>
      </c>
      <c r="J68" s="9">
        <v>0.0477952509807678</v>
      </c>
      <c r="K68" s="14">
        <v>0.764961541748248</v>
      </c>
      <c r="L68" s="9">
        <v>0.372244661545295</v>
      </c>
      <c r="M68" s="9">
        <v>0.22321142135757502</v>
      </c>
      <c r="N68" s="9">
        <v>0.104810957105012</v>
      </c>
      <c r="O68" s="9">
        <v>0.0168992507595977</v>
      </c>
      <c r="P68" s="9">
        <v>0.0477952509807678</v>
      </c>
      <c r="Q68" s="78">
        <v>-1.1051845742428</v>
      </c>
    </row>
    <row r="69" spans="1:17" ht="12.75" customHeight="1">
      <c r="A69" s="107" t="s">
        <v>266</v>
      </c>
      <c r="B69" s="42">
        <v>157.753</v>
      </c>
      <c r="C69" s="119" t="s">
        <v>186</v>
      </c>
      <c r="D69" s="87">
        <v>0.6212929227421881</v>
      </c>
      <c r="E69" s="108">
        <v>0.327597861649837</v>
      </c>
      <c r="F69" s="108">
        <v>0.0045918517532521</v>
      </c>
      <c r="G69" s="108">
        <v>0.0727531018437754</v>
      </c>
      <c r="H69" s="108">
        <v>0.01988308587662</v>
      </c>
      <c r="I69" s="108">
        <v>0.129543939094006</v>
      </c>
      <c r="J69" s="108">
        <v>0.0669230825246981</v>
      </c>
      <c r="K69" s="75">
        <v>0.375361865155379</v>
      </c>
      <c r="L69" s="108">
        <v>0.24931296340925202</v>
      </c>
      <c r="M69" s="108">
        <v>0.00331603594212353</v>
      </c>
      <c r="N69" s="108">
        <v>0.0024264902896665797</v>
      </c>
      <c r="O69" s="108">
        <v>0.053383292989638495</v>
      </c>
      <c r="P69" s="108">
        <v>0.0669230825246981</v>
      </c>
      <c r="Q69" s="109">
        <v>-0.24593105758681</v>
      </c>
    </row>
    <row r="70" spans="1:17" ht="12.75" customHeight="1">
      <c r="A70" s="77" t="s">
        <v>67</v>
      </c>
      <c r="B70" s="40">
        <v>14.324</v>
      </c>
      <c r="C70" s="118" t="s">
        <v>186</v>
      </c>
      <c r="D70" s="86">
        <v>1.03460829182723</v>
      </c>
      <c r="E70" s="9">
        <v>0.479683405497252</v>
      </c>
      <c r="F70" s="9">
        <v>0.055129919831456806</v>
      </c>
      <c r="G70" s="9">
        <v>0.24848032975040898</v>
      </c>
      <c r="H70" s="9">
        <v>0.0659029173031663</v>
      </c>
      <c r="I70" s="9">
        <v>0.141527625418295</v>
      </c>
      <c r="J70" s="9">
        <v>0.043884094026652595</v>
      </c>
      <c r="K70" s="14">
        <v>0.939619780019852</v>
      </c>
      <c r="L70" s="9">
        <v>0.46710335031195</v>
      </c>
      <c r="M70" s="9">
        <v>0.108317208651611</v>
      </c>
      <c r="N70" s="9">
        <v>0.194805811448412</v>
      </c>
      <c r="O70" s="9">
        <v>0.125509315581226</v>
      </c>
      <c r="P70" s="9">
        <v>0.043884094026652595</v>
      </c>
      <c r="Q70" s="33">
        <v>-0.0949885118073806</v>
      </c>
    </row>
    <row r="71" spans="1:17" ht="12.75" customHeight="1">
      <c r="A71" s="77" t="s">
        <v>68</v>
      </c>
      <c r="B71" s="40">
        <v>1336.551</v>
      </c>
      <c r="C71" s="118" t="s">
        <v>187</v>
      </c>
      <c r="D71" s="86">
        <v>2.2140940908682</v>
      </c>
      <c r="E71" s="9">
        <v>0.529360448732281</v>
      </c>
      <c r="F71" s="9">
        <v>0.11433223812259201</v>
      </c>
      <c r="G71" s="9">
        <v>0.148064631322013</v>
      </c>
      <c r="H71" s="9">
        <v>0.122729504882884</v>
      </c>
      <c r="I71" s="9">
        <v>1.20650477980587</v>
      </c>
      <c r="J71" s="9">
        <v>0.0931024880025551</v>
      </c>
      <c r="K71" s="14">
        <v>0.9780566107822719</v>
      </c>
      <c r="L71" s="9">
        <v>0.47216685841613903</v>
      </c>
      <c r="M71" s="9">
        <v>0.111699509524373</v>
      </c>
      <c r="N71" s="9">
        <v>0.231364584744687</v>
      </c>
      <c r="O71" s="9">
        <v>0.0697231700945184</v>
      </c>
      <c r="P71" s="9">
        <v>0.0931024880025551</v>
      </c>
      <c r="Q71" s="33">
        <v>-1.23603748008593</v>
      </c>
    </row>
    <row r="72" spans="1:17" ht="12.75" customHeight="1">
      <c r="A72" s="106" t="s">
        <v>268</v>
      </c>
      <c r="B72" s="40">
        <v>4.358</v>
      </c>
      <c r="C72" s="118" t="s">
        <v>187</v>
      </c>
      <c r="D72" s="86">
        <v>1.82067813774863</v>
      </c>
      <c r="E72" s="9">
        <v>0.623889834619534</v>
      </c>
      <c r="F72" s="9">
        <v>0.2802756485979</v>
      </c>
      <c r="G72" s="9">
        <v>0.113471470101128</v>
      </c>
      <c r="H72" s="9">
        <v>0.24155678168645697</v>
      </c>
      <c r="I72" s="9">
        <v>0.515831679486907</v>
      </c>
      <c r="J72" s="9">
        <v>0.045652723256707</v>
      </c>
      <c r="K72" s="14">
        <v>1.20607900339078</v>
      </c>
      <c r="L72" s="9">
        <v>0.170716923649514</v>
      </c>
      <c r="M72" s="9">
        <v>0.366974850429892</v>
      </c>
      <c r="N72" s="9">
        <v>0.576671371762318</v>
      </c>
      <c r="O72" s="9">
        <v>0.0460631342923458</v>
      </c>
      <c r="P72" s="9">
        <v>0.045652723256707</v>
      </c>
      <c r="Q72" s="78">
        <v>-0.614599134357857</v>
      </c>
    </row>
    <row r="73" spans="1:17" ht="12.75" customHeight="1">
      <c r="A73" s="107" t="s">
        <v>69</v>
      </c>
      <c r="B73" s="42">
        <v>1164.67</v>
      </c>
      <c r="C73" s="119" t="s">
        <v>187</v>
      </c>
      <c r="D73" s="87">
        <v>0.9130209755008311</v>
      </c>
      <c r="E73" s="108">
        <v>0.390410663922652</v>
      </c>
      <c r="F73" s="108">
        <v>0.0036161695966824</v>
      </c>
      <c r="G73" s="108">
        <v>0.120078440582238</v>
      </c>
      <c r="H73" s="108">
        <v>0.0196393355699933</v>
      </c>
      <c r="I73" s="108">
        <v>0.32737411934302</v>
      </c>
      <c r="J73" s="108">
        <v>0.0519022464862451</v>
      </c>
      <c r="K73" s="75">
        <v>0.510296296143095</v>
      </c>
      <c r="L73" s="108">
        <v>0.399264004645144</v>
      </c>
      <c r="M73" s="108">
        <v>0.00369056947007468</v>
      </c>
      <c r="N73" s="108">
        <v>0.0227077485135999</v>
      </c>
      <c r="O73" s="108">
        <v>0.032731727028030906</v>
      </c>
      <c r="P73" s="108">
        <v>0.0519022464862451</v>
      </c>
      <c r="Q73" s="109">
        <v>-0.40272467935773604</v>
      </c>
    </row>
    <row r="74" spans="1:17" ht="12.75" customHeight="1">
      <c r="A74" s="77" t="s">
        <v>168</v>
      </c>
      <c r="B74" s="40">
        <v>224.67</v>
      </c>
      <c r="C74" s="118" t="s">
        <v>187</v>
      </c>
      <c r="D74" s="86">
        <v>1.21322042239757</v>
      </c>
      <c r="E74" s="9">
        <v>0.42488495430022905</v>
      </c>
      <c r="F74" s="9">
        <v>0.024106079292362</v>
      </c>
      <c r="G74" s="9">
        <v>0.143077678174748</v>
      </c>
      <c r="H74" s="9">
        <v>0.216415437251404</v>
      </c>
      <c r="I74" s="9">
        <v>0.334361136410583</v>
      </c>
      <c r="J74" s="9">
        <v>0.07037513696824191</v>
      </c>
      <c r="K74" s="14">
        <v>1.35243645206109</v>
      </c>
      <c r="L74" s="9">
        <v>0.498713676736342</v>
      </c>
      <c r="M74" s="9">
        <v>0.0629584317835492</v>
      </c>
      <c r="N74" s="9">
        <v>0.29446822149003904</v>
      </c>
      <c r="O74" s="9">
        <v>0.42592098508291704</v>
      </c>
      <c r="P74" s="9">
        <v>0.07037513696824191</v>
      </c>
      <c r="Q74" s="33">
        <v>0.139216029663522</v>
      </c>
    </row>
    <row r="75" spans="1:17" ht="12.75" customHeight="1">
      <c r="A75" s="77" t="s">
        <v>141</v>
      </c>
      <c r="B75" s="40">
        <v>72.437</v>
      </c>
      <c r="C75" s="118" t="s">
        <v>187</v>
      </c>
      <c r="D75" s="86">
        <v>2.68468703053004</v>
      </c>
      <c r="E75" s="9">
        <v>0.648225303121677</v>
      </c>
      <c r="F75" s="9">
        <v>0.09872542386206329</v>
      </c>
      <c r="G75" s="9">
        <v>0.053102673415451905</v>
      </c>
      <c r="H75" s="9">
        <v>0.09434179429301019</v>
      </c>
      <c r="I75" s="9">
        <v>1.7058163319344102</v>
      </c>
      <c r="J75" s="9">
        <v>0.0844755039034286</v>
      </c>
      <c r="K75" s="14">
        <v>0.813930956519876</v>
      </c>
      <c r="L75" s="9">
        <v>0.5268192649581179</v>
      </c>
      <c r="M75" s="9">
        <v>0.0759095123945888</v>
      </c>
      <c r="N75" s="9">
        <v>0.0675805266687493</v>
      </c>
      <c r="O75" s="9">
        <v>0.0591461485949917</v>
      </c>
      <c r="P75" s="9">
        <v>0.0844755039034286</v>
      </c>
      <c r="Q75" s="33">
        <v>-1.87075607401017</v>
      </c>
    </row>
    <row r="76" spans="1:17" ht="12.75" customHeight="1">
      <c r="A76" s="106" t="s">
        <v>53</v>
      </c>
      <c r="B76" s="40">
        <v>29.486</v>
      </c>
      <c r="C76" s="118" t="s">
        <v>187</v>
      </c>
      <c r="D76" s="86">
        <v>1.34669462733322</v>
      </c>
      <c r="E76" s="9">
        <v>0.37751657641768005</v>
      </c>
      <c r="F76" s="9">
        <v>0.030088960362251</v>
      </c>
      <c r="G76" s="9">
        <v>0.008173709601522621</v>
      </c>
      <c r="H76" s="9">
        <v>0.005777195484985689</v>
      </c>
      <c r="I76" s="9">
        <v>0.8933614939129181</v>
      </c>
      <c r="J76" s="9">
        <v>0.031776691553865796</v>
      </c>
      <c r="K76" s="14">
        <v>0.30144441727257204</v>
      </c>
      <c r="L76" s="9">
        <v>0.18976459968943102</v>
      </c>
      <c r="M76" s="9">
        <v>0.0212390127000179</v>
      </c>
      <c r="N76" s="9">
        <v>0.0518327389422472</v>
      </c>
      <c r="O76" s="9">
        <v>0.006831374387010001</v>
      </c>
      <c r="P76" s="9">
        <v>0.031776691553865796</v>
      </c>
      <c r="Q76" s="78">
        <v>-1.04525021006065</v>
      </c>
    </row>
    <row r="77" spans="1:17" ht="12.75" customHeight="1">
      <c r="A77" s="107" t="s">
        <v>54</v>
      </c>
      <c r="B77" s="42">
        <v>6.932</v>
      </c>
      <c r="C77" s="119" t="s">
        <v>185</v>
      </c>
      <c r="D77" s="87">
        <v>4.81750943549367</v>
      </c>
      <c r="E77" s="108">
        <v>1.0044471115335</v>
      </c>
      <c r="F77" s="108">
        <v>0.142415276684101</v>
      </c>
      <c r="G77" s="108">
        <v>0.356554740289101</v>
      </c>
      <c r="H77" s="108">
        <v>0.170669452615899</v>
      </c>
      <c r="I77" s="108">
        <v>3.07574616705604</v>
      </c>
      <c r="J77" s="108">
        <v>0.06767668731502251</v>
      </c>
      <c r="K77" s="75">
        <v>0.31772570275606804</v>
      </c>
      <c r="L77" s="108">
        <v>0.194203117075848</v>
      </c>
      <c r="M77" s="108">
        <v>0.00664990723295225</v>
      </c>
      <c r="N77" s="108">
        <v>0.0348418711540489</v>
      </c>
      <c r="O77" s="108">
        <v>0.0143541199781957</v>
      </c>
      <c r="P77" s="108">
        <v>0.06767668731502251</v>
      </c>
      <c r="Q77" s="109">
        <v>-4.4997837327376</v>
      </c>
    </row>
    <row r="78" spans="1:17" ht="12.75" customHeight="1">
      <c r="A78" s="77" t="s">
        <v>127</v>
      </c>
      <c r="B78" s="40">
        <v>127.396</v>
      </c>
      <c r="C78" s="118" t="s">
        <v>185</v>
      </c>
      <c r="D78" s="86">
        <v>4.72893621461108</v>
      </c>
      <c r="E78" s="9">
        <v>0.565990294433662</v>
      </c>
      <c r="F78" s="9">
        <v>0.06648302213382991</v>
      </c>
      <c r="G78" s="9">
        <v>0.274659221601097</v>
      </c>
      <c r="H78" s="9">
        <v>0.6243715622582701</v>
      </c>
      <c r="I78" s="9">
        <v>3.1345519678093</v>
      </c>
      <c r="J78" s="9">
        <v>0.0628801463749224</v>
      </c>
      <c r="K78" s="14">
        <v>0.599116097195561</v>
      </c>
      <c r="L78" s="9">
        <v>0.117913202336707</v>
      </c>
      <c r="M78" s="9">
        <v>0.0033435026234183</v>
      </c>
      <c r="N78" s="9">
        <v>0.34128707518623297</v>
      </c>
      <c r="O78" s="9">
        <v>0.07369217067428051</v>
      </c>
      <c r="P78" s="9">
        <v>0.0628801463749224</v>
      </c>
      <c r="Q78" s="33">
        <v>-4.1298201174155205</v>
      </c>
    </row>
    <row r="79" spans="1:17" ht="12.75" customHeight="1">
      <c r="A79" s="77" t="s">
        <v>55</v>
      </c>
      <c r="B79" s="40">
        <v>5.941</v>
      </c>
      <c r="C79" s="118" t="s">
        <v>187</v>
      </c>
      <c r="D79" s="86">
        <v>2.0525486459775997</v>
      </c>
      <c r="E79" s="9">
        <v>0.747409375351961</v>
      </c>
      <c r="F79" s="9">
        <v>0.155553925864603</v>
      </c>
      <c r="G79" s="9">
        <v>0.187522309489397</v>
      </c>
      <c r="H79" s="9">
        <v>0.041217966673087</v>
      </c>
      <c r="I79" s="9">
        <v>0.8292399464665461</v>
      </c>
      <c r="J79" s="9">
        <v>0.0916051221320034</v>
      </c>
      <c r="K79" s="14">
        <v>0.241289049359285</v>
      </c>
      <c r="L79" s="9">
        <v>0.0990252983328739</v>
      </c>
      <c r="M79" s="9">
        <v>0.0210650676290273</v>
      </c>
      <c r="N79" s="9">
        <v>0.0259126212892474</v>
      </c>
      <c r="O79" s="9">
        <v>0.0036809399761333398</v>
      </c>
      <c r="P79" s="9">
        <v>0.0916051221320034</v>
      </c>
      <c r="Q79" s="33">
        <v>-1.81125959661831</v>
      </c>
    </row>
    <row r="80" spans="1:17" ht="12.75" customHeight="1">
      <c r="A80" s="106" t="s">
        <v>56</v>
      </c>
      <c r="B80" s="40">
        <v>15.408</v>
      </c>
      <c r="C80" s="118" t="s">
        <v>188</v>
      </c>
      <c r="D80" s="86">
        <v>4.5441028926575</v>
      </c>
      <c r="E80" s="9">
        <v>1.0475000402830301</v>
      </c>
      <c r="F80" s="9">
        <v>0.18210245188911</v>
      </c>
      <c r="G80" s="9">
        <v>0.164072143935234</v>
      </c>
      <c r="H80" s="9">
        <v>0.020788791479233498</v>
      </c>
      <c r="I80" s="9">
        <v>3.07372973533596</v>
      </c>
      <c r="J80" s="9">
        <v>0.055909729734930205</v>
      </c>
      <c r="K80" s="14">
        <v>4.00994953804064</v>
      </c>
      <c r="L80" s="9">
        <v>1.60269099891328</v>
      </c>
      <c r="M80" s="9">
        <v>2.04126165728466</v>
      </c>
      <c r="N80" s="9">
        <v>0.249991556172249</v>
      </c>
      <c r="O80" s="9">
        <v>0.060095595935516895</v>
      </c>
      <c r="P80" s="9">
        <v>0.055909729734930205</v>
      </c>
      <c r="Q80" s="78">
        <v>-0.5341533546168651</v>
      </c>
    </row>
    <row r="81" spans="1:17" ht="12.75" customHeight="1">
      <c r="A81" s="107" t="s">
        <v>142</v>
      </c>
      <c r="B81" s="42">
        <v>23.728</v>
      </c>
      <c r="C81" s="119" t="s">
        <v>186</v>
      </c>
      <c r="D81" s="87">
        <v>1.32274097219862</v>
      </c>
      <c r="E81" s="108">
        <v>0.360162349715931</v>
      </c>
      <c r="F81" s="108">
        <v>0.00185126415802418</v>
      </c>
      <c r="G81" s="108">
        <v>0.14062265415532701</v>
      </c>
      <c r="H81" s="108">
        <v>0.042714744683691006</v>
      </c>
      <c r="I81" s="108">
        <v>0.721102587123268</v>
      </c>
      <c r="J81" s="108">
        <v>0.056287372362378595</v>
      </c>
      <c r="K81" s="75">
        <v>0.580469765410037</v>
      </c>
      <c r="L81" s="108">
        <v>0.28539915339147803</v>
      </c>
      <c r="M81" s="108">
        <v>0.00157138524754458</v>
      </c>
      <c r="N81" s="108">
        <v>0.2370105419774</v>
      </c>
      <c r="O81" s="108">
        <v>0.000201312431235681</v>
      </c>
      <c r="P81" s="108">
        <v>0.056287372362378595</v>
      </c>
      <c r="Q81" s="109">
        <v>-0.7422712067885829</v>
      </c>
    </row>
    <row r="82" spans="1:17" ht="12.75" customHeight="1">
      <c r="A82" s="77" t="s">
        <v>143</v>
      </c>
      <c r="B82" s="40">
        <v>47.962</v>
      </c>
      <c r="C82" s="118" t="s">
        <v>185</v>
      </c>
      <c r="D82" s="86">
        <v>4.86913970220927</v>
      </c>
      <c r="E82" s="9">
        <v>0.7506431422472769</v>
      </c>
      <c r="F82" s="9">
        <v>0.0816259945341495</v>
      </c>
      <c r="G82" s="9">
        <v>0.25750595343488</v>
      </c>
      <c r="H82" s="9">
        <v>0.538441707665806</v>
      </c>
      <c r="I82" s="9">
        <v>3.17250919550254</v>
      </c>
      <c r="J82" s="9">
        <v>0.0684137088246162</v>
      </c>
      <c r="K82" s="14">
        <v>0.334806526684282</v>
      </c>
      <c r="L82" s="9">
        <v>0.168833981856152</v>
      </c>
      <c r="M82" s="9">
        <v>0.0009421666926875279</v>
      </c>
      <c r="N82" s="9">
        <v>0.0944715615121194</v>
      </c>
      <c r="O82" s="9">
        <v>0.00214510779870741</v>
      </c>
      <c r="P82" s="9">
        <v>0.0684137088246162</v>
      </c>
      <c r="Q82" s="33">
        <v>-4.53433317552499</v>
      </c>
    </row>
    <row r="83" spans="1:17" ht="12.75" customHeight="1">
      <c r="A83" s="77" t="s">
        <v>57</v>
      </c>
      <c r="B83" s="40">
        <v>2.851</v>
      </c>
      <c r="C83" s="118" t="s">
        <v>185</v>
      </c>
      <c r="D83" s="86">
        <v>6.324932422325539</v>
      </c>
      <c r="E83" s="9">
        <v>0.754267251654455</v>
      </c>
      <c r="F83" s="9">
        <v>0.38074975275434597</v>
      </c>
      <c r="G83" s="9">
        <v>0.250763495167757</v>
      </c>
      <c r="H83" s="9">
        <v>0.336416186371044</v>
      </c>
      <c r="I83" s="9">
        <v>4.527641563253</v>
      </c>
      <c r="J83" s="9">
        <v>0.0750941731249407</v>
      </c>
      <c r="K83" s="14">
        <v>0.395486404993336</v>
      </c>
      <c r="L83" s="9">
        <v>0.0182120064167196</v>
      </c>
      <c r="M83" s="9">
        <v>0.0080701996185268</v>
      </c>
      <c r="N83" s="9">
        <v>0.00390343400318857</v>
      </c>
      <c r="O83" s="9">
        <v>0.290206591829961</v>
      </c>
      <c r="P83" s="9">
        <v>0.0750941731249407</v>
      </c>
      <c r="Q83" s="33">
        <v>-5.9294460173322</v>
      </c>
    </row>
    <row r="84" spans="1:17" ht="12.75" customHeight="1">
      <c r="A84" s="106" t="s">
        <v>58</v>
      </c>
      <c r="B84" s="40">
        <v>5.346</v>
      </c>
      <c r="C84" s="118" t="s">
        <v>186</v>
      </c>
      <c r="D84" s="86">
        <v>1.24685442978837</v>
      </c>
      <c r="E84" s="9">
        <v>0.5533099066068909</v>
      </c>
      <c r="F84" s="9">
        <v>0.16349725338819301</v>
      </c>
      <c r="G84" s="9">
        <v>0.0313946380347909</v>
      </c>
      <c r="H84" s="9">
        <v>0.01320971672344</v>
      </c>
      <c r="I84" s="9">
        <v>0.407797470611949</v>
      </c>
      <c r="J84" s="9">
        <v>0.0776454444231042</v>
      </c>
      <c r="K84" s="14">
        <v>1.34377611901095</v>
      </c>
      <c r="L84" s="9">
        <v>0.46367253521852003</v>
      </c>
      <c r="M84" s="9">
        <v>0.663621178214087</v>
      </c>
      <c r="N84" s="9">
        <v>0.0828203244863608</v>
      </c>
      <c r="O84" s="9">
        <v>0.0560166366688767</v>
      </c>
      <c r="P84" s="9">
        <v>0.0776454444231042</v>
      </c>
      <c r="Q84" s="78">
        <v>0.09692168922258089</v>
      </c>
    </row>
    <row r="85" spans="1:17" ht="12.75" customHeight="1">
      <c r="A85" s="107" t="s">
        <v>144</v>
      </c>
      <c r="B85" s="42">
        <v>6.092</v>
      </c>
      <c r="C85" s="119" t="s">
        <v>186</v>
      </c>
      <c r="D85" s="87">
        <v>1.2785371369885699</v>
      </c>
      <c r="E85" s="108">
        <v>0.520552217534647</v>
      </c>
      <c r="F85" s="108">
        <v>0.14251245070119897</v>
      </c>
      <c r="G85" s="108">
        <v>0.36745474716118004</v>
      </c>
      <c r="H85" s="108">
        <v>0.0147893474025205</v>
      </c>
      <c r="I85" s="108">
        <v>0.110361751603485</v>
      </c>
      <c r="J85" s="108">
        <v>0.12286662258553199</v>
      </c>
      <c r="K85" s="75">
        <v>1.58385839656958</v>
      </c>
      <c r="L85" s="108">
        <v>0.51442867851836</v>
      </c>
      <c r="M85" s="108">
        <v>0.178804577803541</v>
      </c>
      <c r="N85" s="108">
        <v>0.731569255312835</v>
      </c>
      <c r="O85" s="108">
        <v>0.0361892623493124</v>
      </c>
      <c r="P85" s="108">
        <v>0.12286662258553199</v>
      </c>
      <c r="Q85" s="109">
        <v>0.305321259581015</v>
      </c>
    </row>
    <row r="86" spans="1:17" ht="12.75" customHeight="1">
      <c r="A86" s="77" t="s">
        <v>59</v>
      </c>
      <c r="B86" s="40">
        <v>4.162</v>
      </c>
      <c r="C86" s="118" t="s">
        <v>188</v>
      </c>
      <c r="D86" s="86">
        <v>2.90289547296525</v>
      </c>
      <c r="E86" s="9">
        <v>0.7679767014410119</v>
      </c>
      <c r="F86" s="9">
        <v>0.300379953670802</v>
      </c>
      <c r="G86" s="9">
        <v>0.280978005590437</v>
      </c>
      <c r="H86" s="9">
        <v>0.0725222362805365</v>
      </c>
      <c r="I86" s="9">
        <v>1.42665010594639</v>
      </c>
      <c r="J86" s="9">
        <v>0.054388470036073</v>
      </c>
      <c r="K86" s="14">
        <v>0.40406356288764</v>
      </c>
      <c r="L86" s="9">
        <v>0.228175572289913</v>
      </c>
      <c r="M86" s="9">
        <v>0.0508458116655836</v>
      </c>
      <c r="N86" s="9">
        <v>0.061944896591766205</v>
      </c>
      <c r="O86" s="9">
        <v>0.00870881230430435</v>
      </c>
      <c r="P86" s="9">
        <v>0.054388470036073</v>
      </c>
      <c r="Q86" s="33">
        <v>-2.4988319100776097</v>
      </c>
    </row>
    <row r="87" spans="1:17" ht="12.75" customHeight="1">
      <c r="A87" s="77" t="s">
        <v>172</v>
      </c>
      <c r="B87" s="40">
        <v>26.556</v>
      </c>
      <c r="C87" s="118" t="s">
        <v>188</v>
      </c>
      <c r="D87" s="86">
        <v>4.864499298898051</v>
      </c>
      <c r="E87" s="9">
        <v>0.580836946635122</v>
      </c>
      <c r="F87" s="9">
        <v>0.0931410187972793</v>
      </c>
      <c r="G87" s="9">
        <v>0.486594840792936</v>
      </c>
      <c r="H87" s="9">
        <v>0.505937425309071</v>
      </c>
      <c r="I87" s="9">
        <v>3.1194944433659497</v>
      </c>
      <c r="J87" s="9">
        <v>0.0784946239976898</v>
      </c>
      <c r="K87" s="14">
        <v>2.60600741078308</v>
      </c>
      <c r="L87" s="9">
        <v>0.8903998884423441</v>
      </c>
      <c r="M87" s="9">
        <v>0.0154327638929048</v>
      </c>
      <c r="N87" s="9">
        <v>0.735647529017412</v>
      </c>
      <c r="O87" s="9">
        <v>0.886032605432727</v>
      </c>
      <c r="P87" s="9">
        <v>0.0784946239976898</v>
      </c>
      <c r="Q87" s="33">
        <v>-2.2584918881149703</v>
      </c>
    </row>
    <row r="88" spans="1:17" ht="12.75" customHeight="1">
      <c r="A88" s="106" t="s">
        <v>174</v>
      </c>
      <c r="B88" s="40">
        <v>2.611</v>
      </c>
      <c r="C88" s="118" t="s">
        <v>187</v>
      </c>
      <c r="D88" s="86">
        <v>5.5323593167100595</v>
      </c>
      <c r="E88" s="9">
        <v>0.25936439471965</v>
      </c>
      <c r="F88" s="9">
        <v>3.88847187300548</v>
      </c>
      <c r="G88" s="9">
        <v>0.12707319136999</v>
      </c>
      <c r="H88" s="9">
        <v>0.000187463714373304</v>
      </c>
      <c r="I88" s="9">
        <v>1.24495408463513</v>
      </c>
      <c r="J88" s="9">
        <v>0.012308309265437798</v>
      </c>
      <c r="K88" s="14">
        <v>15.1366489710177</v>
      </c>
      <c r="L88" s="9">
        <v>0.0662522105346028</v>
      </c>
      <c r="M88" s="9">
        <v>9.129407890638149</v>
      </c>
      <c r="N88" s="9">
        <v>5.78007145457867</v>
      </c>
      <c r="O88" s="9">
        <v>0.148609106000896</v>
      </c>
      <c r="P88" s="9">
        <v>0.012308309265437798</v>
      </c>
      <c r="Q88" s="78">
        <v>9.60428965430769</v>
      </c>
    </row>
    <row r="89" spans="1:17" ht="12.75" customHeight="1">
      <c r="A89" s="107" t="s">
        <v>70</v>
      </c>
      <c r="B89" s="42">
        <v>49.129</v>
      </c>
      <c r="C89" s="119" t="s">
        <v>186</v>
      </c>
      <c r="D89" s="87">
        <v>1.7880846725921198</v>
      </c>
      <c r="E89" s="108">
        <v>0.951811401911574</v>
      </c>
      <c r="F89" s="108">
        <v>0.00753127352006096</v>
      </c>
      <c r="G89" s="108">
        <v>0.330657367254157</v>
      </c>
      <c r="H89" s="108">
        <v>0.281715315115095</v>
      </c>
      <c r="I89" s="108">
        <v>0.0904666999219105</v>
      </c>
      <c r="J89" s="108">
        <v>0.125902614869325</v>
      </c>
      <c r="K89" s="75">
        <v>2.04464991625108</v>
      </c>
      <c r="L89" s="108">
        <v>1.00424893375589</v>
      </c>
      <c r="M89" s="108">
        <v>0.00521777302542971</v>
      </c>
      <c r="N89" s="108">
        <v>0.603681973573802</v>
      </c>
      <c r="O89" s="108">
        <v>0.30559862102663404</v>
      </c>
      <c r="P89" s="108">
        <v>0.125902614869325</v>
      </c>
      <c r="Q89" s="109">
        <v>0.256565243658955</v>
      </c>
    </row>
    <row r="90" spans="1:17" ht="12.75" customHeight="1">
      <c r="A90" s="77" t="s">
        <v>176</v>
      </c>
      <c r="B90" s="40">
        <v>28.287</v>
      </c>
      <c r="C90" s="118" t="s">
        <v>186</v>
      </c>
      <c r="D90" s="86">
        <v>3.5589056301783</v>
      </c>
      <c r="E90" s="9">
        <v>0.369919014155778</v>
      </c>
      <c r="F90" s="9">
        <v>0.0452453460846682</v>
      </c>
      <c r="G90" s="9">
        <v>0.201193006490153</v>
      </c>
      <c r="H90" s="9">
        <v>0.0015740379393388599</v>
      </c>
      <c r="I90" s="9">
        <v>2.85028510626448</v>
      </c>
      <c r="J90" s="9">
        <v>0.09068911924388731</v>
      </c>
      <c r="K90" s="14">
        <v>0.546013357935322</v>
      </c>
      <c r="L90" s="9">
        <v>0.349309133835412</v>
      </c>
      <c r="M90" s="9">
        <v>0.045374879652003</v>
      </c>
      <c r="N90" s="9">
        <v>0.0556651430268791</v>
      </c>
      <c r="O90" s="9">
        <v>0.0049750821771402795</v>
      </c>
      <c r="P90" s="9">
        <v>0.09068911924388731</v>
      </c>
      <c r="Q90" s="33">
        <v>-3.01289227224298</v>
      </c>
    </row>
    <row r="91" spans="1:17" ht="12.75" customHeight="1">
      <c r="A91" s="77" t="s">
        <v>283</v>
      </c>
      <c r="B91" s="40">
        <v>4.017</v>
      </c>
      <c r="C91" s="118" t="s">
        <v>187</v>
      </c>
      <c r="D91" s="86">
        <v>0.741841618190478</v>
      </c>
      <c r="E91" s="9">
        <v>0.35480286543504597</v>
      </c>
      <c r="F91" s="9">
        <v>0.042296347766573594</v>
      </c>
      <c r="G91" s="9">
        <v>0</v>
      </c>
      <c r="H91" s="9">
        <v>0.00237939169624212</v>
      </c>
      <c r="I91" s="9">
        <v>0.34236301329261604</v>
      </c>
      <c r="J91" s="9">
        <v>0</v>
      </c>
      <c r="K91" s="14">
        <v>0.157666439366293</v>
      </c>
      <c r="L91" s="9">
        <v>0.137691684237181</v>
      </c>
      <c r="M91" s="9">
        <v>0.017150935573189797</v>
      </c>
      <c r="N91" s="9">
        <v>0.0028238195559220102</v>
      </c>
      <c r="O91" s="9">
        <v>0</v>
      </c>
      <c r="P91" s="9">
        <v>0</v>
      </c>
      <c r="Q91" s="33">
        <v>-0.584175178824185</v>
      </c>
    </row>
    <row r="92" spans="1:17" ht="12.75" customHeight="1">
      <c r="A92" s="106" t="s">
        <v>60</v>
      </c>
      <c r="B92" s="40">
        <v>2.726</v>
      </c>
      <c r="C92" s="118" t="s">
        <v>185</v>
      </c>
      <c r="D92" s="86">
        <v>4.98537478156231</v>
      </c>
      <c r="E92" s="9">
        <v>0.702008860530814</v>
      </c>
      <c r="F92" s="9">
        <v>0.409869477225499</v>
      </c>
      <c r="G92" s="9">
        <v>0.148125681716034</v>
      </c>
      <c r="H92" s="9">
        <v>0.396362025433591</v>
      </c>
      <c r="I92" s="9">
        <v>3.21736981567581</v>
      </c>
      <c r="J92" s="9">
        <v>0.111638920980568</v>
      </c>
      <c r="K92" s="14">
        <v>2.13976755353611</v>
      </c>
      <c r="L92" s="9">
        <v>0.10144335178592201</v>
      </c>
      <c r="M92" s="9">
        <v>0.0643199368456926</v>
      </c>
      <c r="N92" s="9">
        <v>0.00136080830803259</v>
      </c>
      <c r="O92" s="9">
        <v>1.86100453561589</v>
      </c>
      <c r="P92" s="9">
        <v>0.111638920980568</v>
      </c>
      <c r="Q92" s="78">
        <v>-2.84560722802621</v>
      </c>
    </row>
    <row r="93" spans="1:17" ht="12.75" customHeight="1">
      <c r="A93" s="107" t="s">
        <v>72</v>
      </c>
      <c r="B93" s="42">
        <v>173.178</v>
      </c>
      <c r="C93" s="119" t="s">
        <v>186</v>
      </c>
      <c r="D93" s="87">
        <v>0.76667487478545</v>
      </c>
      <c r="E93" s="108">
        <v>0.344027966742639</v>
      </c>
      <c r="F93" s="108">
        <v>0.00844376556146577</v>
      </c>
      <c r="G93" s="108">
        <v>0.08692018129818911</v>
      </c>
      <c r="H93" s="108">
        <v>0.0141735154660751</v>
      </c>
      <c r="I93" s="108">
        <v>0.258422212980432</v>
      </c>
      <c r="J93" s="108">
        <v>0.0546872327366491</v>
      </c>
      <c r="K93" s="75">
        <v>0.427980370002803</v>
      </c>
      <c r="L93" s="108">
        <v>0.32314264827601896</v>
      </c>
      <c r="M93" s="108">
        <v>0.00407041438754912</v>
      </c>
      <c r="N93" s="108">
        <v>0.011109186372776102</v>
      </c>
      <c r="O93" s="108">
        <v>0.0349708882298088</v>
      </c>
      <c r="P93" s="108">
        <v>0.0546872327366491</v>
      </c>
      <c r="Q93" s="109">
        <v>-0.338694504782648</v>
      </c>
    </row>
    <row r="94" spans="1:17" ht="12.75" customHeight="1">
      <c r="A94" s="77" t="s">
        <v>177</v>
      </c>
      <c r="B94" s="40">
        <v>88.718</v>
      </c>
      <c r="C94" s="118" t="s">
        <v>187</v>
      </c>
      <c r="D94" s="86">
        <v>1.29632306784228</v>
      </c>
      <c r="E94" s="9">
        <v>0.474808344544012</v>
      </c>
      <c r="F94" s="9">
        <v>0.025222180651621302</v>
      </c>
      <c r="G94" s="9">
        <v>0.0907264498413286</v>
      </c>
      <c r="H94" s="9">
        <v>0.325878026319685</v>
      </c>
      <c r="I94" s="9">
        <v>0.315562534112679</v>
      </c>
      <c r="J94" s="9">
        <v>0.0641255323729515</v>
      </c>
      <c r="K94" s="14">
        <v>0.6191648355246779</v>
      </c>
      <c r="L94" s="9">
        <v>0.375602020305266</v>
      </c>
      <c r="M94" s="9">
        <v>0.0167858511970349</v>
      </c>
      <c r="N94" s="9">
        <v>0.090367737083816</v>
      </c>
      <c r="O94" s="9">
        <v>0.07228369456560939</v>
      </c>
      <c r="P94" s="9">
        <v>0.0641255323729515</v>
      </c>
      <c r="Q94" s="33">
        <v>-0.6771582323176</v>
      </c>
    </row>
    <row r="95" spans="1:17" ht="12.75" customHeight="1">
      <c r="A95" s="77" t="s">
        <v>147</v>
      </c>
      <c r="B95" s="40">
        <v>1.138</v>
      </c>
      <c r="C95" s="118" t="s">
        <v>185</v>
      </c>
      <c r="D95" s="86">
        <v>10.5094240203389</v>
      </c>
      <c r="E95" s="9">
        <v>1.03041862733009</v>
      </c>
      <c r="F95" s="9">
        <v>0.538506931466932</v>
      </c>
      <c r="G95" s="9">
        <v>0.120231616451273</v>
      </c>
      <c r="H95" s="9">
        <v>0.576189182277535</v>
      </c>
      <c r="I95" s="9">
        <v>8.1257192232933</v>
      </c>
      <c r="J95" s="9">
        <v>0.118358439519823</v>
      </c>
      <c r="K95" s="14">
        <v>2.5097241730573</v>
      </c>
      <c r="L95" s="9">
        <v>0.0539042990656316</v>
      </c>
      <c r="M95" s="9">
        <v>0.000163006711406665</v>
      </c>
      <c r="N95" s="9">
        <v>0</v>
      </c>
      <c r="O95" s="9">
        <v>2.33729842776044</v>
      </c>
      <c r="P95" s="9">
        <v>0.118358439519823</v>
      </c>
      <c r="Q95" s="33">
        <v>-7.999699847281651</v>
      </c>
    </row>
    <row r="96" spans="1:17" ht="12.75" customHeight="1">
      <c r="A96" s="106" t="s">
        <v>61</v>
      </c>
      <c r="B96" s="40">
        <v>24.68</v>
      </c>
      <c r="C96" s="118" t="s">
        <v>185</v>
      </c>
      <c r="D96" s="86">
        <v>5.13382439958248</v>
      </c>
      <c r="E96" s="9">
        <v>0.958807931917407</v>
      </c>
      <c r="F96" s="9">
        <v>0.202984622041997</v>
      </c>
      <c r="G96" s="9">
        <v>0.239482498260914</v>
      </c>
      <c r="H96" s="9">
        <v>0.16178122298286102</v>
      </c>
      <c r="I96" s="9">
        <v>3.49616012675498</v>
      </c>
      <c r="J96" s="9">
        <v>0.0746079976243278</v>
      </c>
      <c r="K96" s="14">
        <v>0.838400934260878</v>
      </c>
      <c r="L96" s="9">
        <v>0.20054723589864099</v>
      </c>
      <c r="M96" s="9">
        <v>0.137998787114393</v>
      </c>
      <c r="N96" s="9">
        <v>0.20501801226331098</v>
      </c>
      <c r="O96" s="9">
        <v>0.220228901360207</v>
      </c>
      <c r="P96" s="9">
        <v>0.0746079976243278</v>
      </c>
      <c r="Q96" s="78">
        <v>-4.2954234653215995</v>
      </c>
    </row>
    <row r="97" spans="1:17" ht="12.75" customHeight="1">
      <c r="A97" s="107" t="s">
        <v>74</v>
      </c>
      <c r="B97" s="42">
        <v>4.485</v>
      </c>
      <c r="C97" s="119" t="s">
        <v>185</v>
      </c>
      <c r="D97" s="87">
        <v>5.33538695140094</v>
      </c>
      <c r="E97" s="108">
        <v>0.677684076272698</v>
      </c>
      <c r="F97" s="108">
        <v>0.417839914035712</v>
      </c>
      <c r="G97" s="108">
        <v>0.30035385210162796</v>
      </c>
      <c r="H97" s="108">
        <v>0.249057659848584</v>
      </c>
      <c r="I97" s="108">
        <v>3.69045144914232</v>
      </c>
      <c r="J97" s="108">
        <v>0</v>
      </c>
      <c r="K97" s="75">
        <v>0.018541222184857202</v>
      </c>
      <c r="L97" s="108">
        <v>0</v>
      </c>
      <c r="M97" s="108">
        <v>0</v>
      </c>
      <c r="N97" s="108">
        <v>0.000353475271625534</v>
      </c>
      <c r="O97" s="108">
        <v>0.0181877469132317</v>
      </c>
      <c r="P97" s="108">
        <v>0</v>
      </c>
      <c r="Q97" s="109">
        <v>-5.31684572921608</v>
      </c>
    </row>
    <row r="98" spans="1:17" ht="12.75" customHeight="1">
      <c r="A98" s="77" t="s">
        <v>75</v>
      </c>
      <c r="B98" s="40">
        <v>19.882</v>
      </c>
      <c r="C98" s="118" t="s">
        <v>187</v>
      </c>
      <c r="D98" s="86">
        <v>1.21417940068034</v>
      </c>
      <c r="E98" s="9">
        <v>0.342875746280354</v>
      </c>
      <c r="F98" s="9">
        <v>0.0271579993467817</v>
      </c>
      <c r="G98" s="9">
        <v>0.156880692866681</v>
      </c>
      <c r="H98" s="9">
        <v>0.296731764143434</v>
      </c>
      <c r="I98" s="9">
        <v>0.32815080931678</v>
      </c>
      <c r="J98" s="9">
        <v>0.062382388726313305</v>
      </c>
      <c r="K98" s="14">
        <v>0.44769855663658803</v>
      </c>
      <c r="L98" s="9">
        <v>0.277782333026859</v>
      </c>
      <c r="M98" s="9">
        <v>0.021101021202731298</v>
      </c>
      <c r="N98" s="9">
        <v>0.041640506224193304</v>
      </c>
      <c r="O98" s="9">
        <v>0.0447923074564915</v>
      </c>
      <c r="P98" s="9">
        <v>0.062382388726313305</v>
      </c>
      <c r="Q98" s="33">
        <v>-0.766480844043755</v>
      </c>
    </row>
    <row r="99" spans="1:17" ht="12.75" customHeight="1">
      <c r="A99" s="77" t="s">
        <v>149</v>
      </c>
      <c r="B99" s="40">
        <v>20.504</v>
      </c>
      <c r="C99" s="118" t="s">
        <v>187</v>
      </c>
      <c r="D99" s="86">
        <v>1.52222832368262</v>
      </c>
      <c r="E99" s="9">
        <v>0.475727779302133</v>
      </c>
      <c r="F99" s="9">
        <v>0.12767564339847</v>
      </c>
      <c r="G99" s="9">
        <v>0.0613241153296566</v>
      </c>
      <c r="H99" s="9">
        <v>0.0104955244659139</v>
      </c>
      <c r="I99" s="9">
        <v>0.795423676464748</v>
      </c>
      <c r="J99" s="9">
        <v>0.0515815847216967</v>
      </c>
      <c r="K99" s="14">
        <v>0.700357286345024</v>
      </c>
      <c r="L99" s="9">
        <v>0.495902940136359</v>
      </c>
      <c r="M99" s="9">
        <v>0.107307739532379</v>
      </c>
      <c r="N99" s="9">
        <v>0.0427873466338425</v>
      </c>
      <c r="O99" s="9">
        <v>0.00277767532074731</v>
      </c>
      <c r="P99" s="9">
        <v>0.0515815847216967</v>
      </c>
      <c r="Q99" s="33">
        <v>-0.8218710373375939</v>
      </c>
    </row>
    <row r="100" spans="1:17" ht="12.75" customHeight="1">
      <c r="A100" s="106" t="s">
        <v>62</v>
      </c>
      <c r="B100" s="40">
        <v>6.727</v>
      </c>
      <c r="C100" s="118" t="s">
        <v>186</v>
      </c>
      <c r="D100" s="86">
        <v>1.0004504588175</v>
      </c>
      <c r="E100" s="9">
        <v>0.480734288004421</v>
      </c>
      <c r="F100" s="9">
        <v>0.137429339561294</v>
      </c>
      <c r="G100" s="9">
        <v>0.0167002315116682</v>
      </c>
      <c r="H100" s="9">
        <v>0.00254934252404159</v>
      </c>
      <c r="I100" s="9">
        <v>0.28170139416113604</v>
      </c>
      <c r="J100" s="9">
        <v>0.08133586305494199</v>
      </c>
      <c r="K100" s="14">
        <v>0.5610057799060939</v>
      </c>
      <c r="L100" s="9">
        <v>0.295270299630966</v>
      </c>
      <c r="M100" s="9">
        <v>0.162593963971284</v>
      </c>
      <c r="N100" s="9">
        <v>0.0076585764355394095</v>
      </c>
      <c r="O100" s="9">
        <v>0.0141470768133618</v>
      </c>
      <c r="P100" s="9">
        <v>0.08133586305494199</v>
      </c>
      <c r="Q100" s="78">
        <v>-0.43944467891140904</v>
      </c>
    </row>
    <row r="101" spans="1:17" ht="12.75" customHeight="1">
      <c r="A101" s="107" t="s">
        <v>76</v>
      </c>
      <c r="B101" s="42">
        <v>66.979</v>
      </c>
      <c r="C101" s="119" t="s">
        <v>187</v>
      </c>
      <c r="D101" s="87">
        <v>2.3706677978640402</v>
      </c>
      <c r="E101" s="108">
        <v>0.575723383071013</v>
      </c>
      <c r="F101" s="108">
        <v>0.0182551229577998</v>
      </c>
      <c r="G101" s="108">
        <v>0.16991960018854102</v>
      </c>
      <c r="H101" s="108">
        <v>0.599842476182557</v>
      </c>
      <c r="I101" s="108">
        <v>0.933846819218209</v>
      </c>
      <c r="J101" s="108">
        <v>0.0730803962459198</v>
      </c>
      <c r="K101" s="75">
        <v>1.15320611041045</v>
      </c>
      <c r="L101" s="108">
        <v>0.756055184448555</v>
      </c>
      <c r="M101" s="108">
        <v>0.0107768699466154</v>
      </c>
      <c r="N101" s="108">
        <v>0.170441613161215</v>
      </c>
      <c r="O101" s="108">
        <v>0.142852046608142</v>
      </c>
      <c r="P101" s="108">
        <v>0.0730803962459198</v>
      </c>
      <c r="Q101" s="109">
        <v>-1.21746168745359</v>
      </c>
    </row>
    <row r="102" spans="1:17" ht="12.75" customHeight="1">
      <c r="A102" s="77" t="s">
        <v>178</v>
      </c>
      <c r="B102" s="40">
        <v>1.064</v>
      </c>
      <c r="C102" s="118" t="s">
        <v>187</v>
      </c>
      <c r="D102" s="86">
        <v>0.43662086772995296</v>
      </c>
      <c r="E102" s="9">
        <v>0.260122356947668</v>
      </c>
      <c r="F102" s="9">
        <v>0.0697182221952818</v>
      </c>
      <c r="G102" s="9">
        <v>0.00052078516260011</v>
      </c>
      <c r="H102" s="9">
        <v>0.00253747615567233</v>
      </c>
      <c r="I102" s="9">
        <v>0.0660325962627969</v>
      </c>
      <c r="J102" s="9">
        <v>0.0376894310059334</v>
      </c>
      <c r="K102" s="14">
        <v>1.2125069459161801</v>
      </c>
      <c r="L102" s="9">
        <v>0.190852863391747</v>
      </c>
      <c r="M102" s="9">
        <v>0.0647512295089318</v>
      </c>
      <c r="N102" s="9">
        <v>0.919213422009568</v>
      </c>
      <c r="O102" s="9">
        <v>0</v>
      </c>
      <c r="P102" s="9">
        <v>0.0376894310059334</v>
      </c>
      <c r="Q102" s="33">
        <v>0.775886078186227</v>
      </c>
    </row>
    <row r="103" spans="1:17" ht="12.75" customHeight="1">
      <c r="A103" s="77" t="s">
        <v>63</v>
      </c>
      <c r="B103" s="40">
        <v>73.004</v>
      </c>
      <c r="C103" s="118" t="s">
        <v>188</v>
      </c>
      <c r="D103" s="86">
        <v>2.69914212714101</v>
      </c>
      <c r="E103" s="9">
        <v>0.9563624104377929</v>
      </c>
      <c r="F103" s="9">
        <v>0.082347485138238</v>
      </c>
      <c r="G103" s="9">
        <v>0.286517029697433</v>
      </c>
      <c r="H103" s="9">
        <v>0.0582362359588035</v>
      </c>
      <c r="I103" s="9">
        <v>1.24300859286883</v>
      </c>
      <c r="J103" s="9">
        <v>0.0726703730399112</v>
      </c>
      <c r="K103" s="14">
        <v>1.32121223484096</v>
      </c>
      <c r="L103" s="9">
        <v>0.7656001893075499</v>
      </c>
      <c r="M103" s="9">
        <v>0.12182409171799</v>
      </c>
      <c r="N103" s="9">
        <v>0.315734900470896</v>
      </c>
      <c r="O103" s="9">
        <v>0.0453826803046091</v>
      </c>
      <c r="P103" s="9">
        <v>0.0726703730399112</v>
      </c>
      <c r="Q103" s="33">
        <v>-1.3779298923000498</v>
      </c>
    </row>
    <row r="104" spans="1:17" ht="12.75" customHeight="1">
      <c r="A104" s="106" t="s">
        <v>64</v>
      </c>
      <c r="B104" s="40">
        <v>4.977</v>
      </c>
      <c r="C104" s="118" t="s">
        <v>187</v>
      </c>
      <c r="D104" s="86">
        <v>3.9255788847046</v>
      </c>
      <c r="E104" s="9">
        <v>0.8406295920044831</v>
      </c>
      <c r="F104" s="9">
        <v>0.437011175879667</v>
      </c>
      <c r="G104" s="9">
        <v>0.00513653175515491</v>
      </c>
      <c r="H104" s="9">
        <v>0.0051412166369497496</v>
      </c>
      <c r="I104" s="9">
        <v>2.49952315408515</v>
      </c>
      <c r="J104" s="9">
        <v>0.13813721434319898</v>
      </c>
      <c r="K104" s="14">
        <v>3.21240288338525</v>
      </c>
      <c r="L104" s="9">
        <v>0.933735525382634</v>
      </c>
      <c r="M104" s="9">
        <v>1.99098382083391</v>
      </c>
      <c r="N104" s="9">
        <v>0.0154009608324845</v>
      </c>
      <c r="O104" s="9">
        <v>0.134145361993023</v>
      </c>
      <c r="P104" s="9">
        <v>0.13813721434319898</v>
      </c>
      <c r="Q104" s="78">
        <v>-0.713176001319356</v>
      </c>
    </row>
    <row r="105" spans="1:17" ht="12.75" customHeight="1">
      <c r="A105" s="107" t="s">
        <v>126</v>
      </c>
      <c r="B105" s="42">
        <v>6.248</v>
      </c>
      <c r="C105" s="119" t="s">
        <v>185</v>
      </c>
      <c r="D105" s="87">
        <v>10.6786821793917</v>
      </c>
      <c r="E105" s="108">
        <v>1.34770228338718</v>
      </c>
      <c r="F105" s="108">
        <v>0.432004117178255</v>
      </c>
      <c r="G105" s="108">
        <v>0.469535983182863</v>
      </c>
      <c r="H105" s="108">
        <v>0.28848681611621996</v>
      </c>
      <c r="I105" s="108">
        <v>8.10131445845152</v>
      </c>
      <c r="J105" s="108">
        <v>0.0396385210756645</v>
      </c>
      <c r="K105" s="75">
        <v>0.847540476241946</v>
      </c>
      <c r="L105" s="108">
        <v>0.08529473259584999</v>
      </c>
      <c r="M105" s="108">
        <v>0.00181107552695709</v>
      </c>
      <c r="N105" s="108">
        <v>0.0929172022350445</v>
      </c>
      <c r="O105" s="108">
        <v>0.62787894480843</v>
      </c>
      <c r="P105" s="108">
        <v>0.0396385210756645</v>
      </c>
      <c r="Q105" s="109">
        <v>-9.831141703149761</v>
      </c>
    </row>
    <row r="106" spans="1:17" ht="12.75" customHeight="1">
      <c r="A106" s="77" t="s">
        <v>65</v>
      </c>
      <c r="B106" s="40">
        <v>26.9</v>
      </c>
      <c r="C106" s="118" t="s">
        <v>186</v>
      </c>
      <c r="D106" s="86">
        <v>1.7432879735622</v>
      </c>
      <c r="E106" s="9">
        <v>0.43392804688852404</v>
      </c>
      <c r="F106" s="9">
        <v>0.08066584733712161</v>
      </c>
      <c r="G106" s="9">
        <v>0.026445553564569898</v>
      </c>
      <c r="H106" s="9">
        <v>0.0009664767976092789</v>
      </c>
      <c r="I106" s="9">
        <v>1.1261151561468</v>
      </c>
      <c r="J106" s="9">
        <v>0.0751668928275773</v>
      </c>
      <c r="K106" s="14">
        <v>0.917728266914751</v>
      </c>
      <c r="L106" s="9">
        <v>0.539868117583033</v>
      </c>
      <c r="M106" s="9">
        <v>0.209968545020808</v>
      </c>
      <c r="N106" s="9">
        <v>0.0626737220341119</v>
      </c>
      <c r="O106" s="9">
        <v>0.0300509894492208</v>
      </c>
      <c r="P106" s="9">
        <v>0.0751668928275773</v>
      </c>
      <c r="Q106" s="33">
        <v>-0.8255597066474459</v>
      </c>
    </row>
    <row r="107" spans="1:17" ht="12.75" customHeight="1">
      <c r="A107" s="77" t="s">
        <v>77</v>
      </c>
      <c r="B107" s="40">
        <v>86.108</v>
      </c>
      <c r="C107" s="118" t="s">
        <v>186</v>
      </c>
      <c r="D107" s="86">
        <v>1.40024279555159</v>
      </c>
      <c r="E107" s="9">
        <v>0.517399498868416</v>
      </c>
      <c r="F107" s="9">
        <v>0.010181680244928099</v>
      </c>
      <c r="G107" s="9">
        <v>0.174668154096715</v>
      </c>
      <c r="H107" s="9">
        <v>0.140772746122896</v>
      </c>
      <c r="I107" s="9">
        <v>0.447200061343966</v>
      </c>
      <c r="J107" s="9">
        <v>0.11002065487467201</v>
      </c>
      <c r="K107" s="14">
        <v>0.86027248624607</v>
      </c>
      <c r="L107" s="9">
        <v>0.566859595939437</v>
      </c>
      <c r="M107" s="9">
        <v>0.0093494479835741</v>
      </c>
      <c r="N107" s="9">
        <v>0.165021887708247</v>
      </c>
      <c r="O107" s="9">
        <v>0.00902089974014166</v>
      </c>
      <c r="P107" s="9">
        <v>0.11002065487467201</v>
      </c>
      <c r="Q107" s="33">
        <v>-0.539970309305522</v>
      </c>
    </row>
    <row r="108" spans="1:17" ht="12.75" customHeight="1">
      <c r="A108" s="106" t="s">
        <v>66</v>
      </c>
      <c r="B108" s="40">
        <v>22.269</v>
      </c>
      <c r="C108" s="118" t="s">
        <v>186</v>
      </c>
      <c r="D108" s="86">
        <v>0.941315213040098</v>
      </c>
      <c r="E108" s="9">
        <v>0.3397726427165</v>
      </c>
      <c r="F108" s="9">
        <v>0.14872541453041402</v>
      </c>
      <c r="G108" s="9">
        <v>0.0269546477287899</v>
      </c>
      <c r="H108" s="9">
        <v>0.0331140427149052</v>
      </c>
      <c r="I108" s="9">
        <v>0.340325458630808</v>
      </c>
      <c r="J108" s="9">
        <v>0.0524230067186811</v>
      </c>
      <c r="K108" s="14">
        <v>0.616851335483003</v>
      </c>
      <c r="L108" s="9">
        <v>0.13827549778086398</v>
      </c>
      <c r="M108" s="9">
        <v>0.131214773684158</v>
      </c>
      <c r="N108" s="9">
        <v>0.0457261289861597</v>
      </c>
      <c r="O108" s="9">
        <v>0.24921192831313999</v>
      </c>
      <c r="P108" s="9">
        <v>0.0524230067186811</v>
      </c>
      <c r="Q108" s="78">
        <v>-0.324463877557095</v>
      </c>
    </row>
    <row r="109" spans="1:17" ht="12.75" customHeight="1">
      <c r="A109" s="107" t="s">
        <v>342</v>
      </c>
      <c r="B109" s="42">
        <v>2.9760000000023865</v>
      </c>
      <c r="C109" s="119"/>
      <c r="D109" s="87"/>
      <c r="E109" s="108"/>
      <c r="F109" s="108"/>
      <c r="G109" s="108"/>
      <c r="H109" s="108"/>
      <c r="I109" s="108"/>
      <c r="J109" s="108"/>
      <c r="K109" s="75"/>
      <c r="L109" s="108"/>
      <c r="M109" s="108"/>
      <c r="N109" s="108"/>
      <c r="O109" s="108"/>
      <c r="P109" s="108"/>
      <c r="Q109" s="109"/>
    </row>
    <row r="110" spans="1:17" ht="12.75" customHeight="1">
      <c r="A110" s="11"/>
      <c r="B110" s="40"/>
      <c r="C110" s="118"/>
      <c r="D110" s="9"/>
      <c r="E110" s="9"/>
      <c r="F110" s="9"/>
      <c r="G110" s="9"/>
      <c r="H110" s="9"/>
      <c r="I110" s="9"/>
      <c r="J110" s="9"/>
      <c r="K110" s="9"/>
      <c r="L110" s="9"/>
      <c r="M110" s="9"/>
      <c r="N110" s="9"/>
      <c r="O110" s="9"/>
      <c r="P110" s="9"/>
      <c r="Q110" s="35"/>
    </row>
    <row r="111" spans="1:18" s="6" customFormat="1" ht="12.75" customHeight="1">
      <c r="A111" s="104" t="s">
        <v>153</v>
      </c>
      <c r="B111" s="101">
        <v>730.868</v>
      </c>
      <c r="C111" s="117">
        <v>0</v>
      </c>
      <c r="D111" s="85">
        <v>4.67903064302921</v>
      </c>
      <c r="E111" s="102">
        <v>1.0610373723831699</v>
      </c>
      <c r="F111" s="102">
        <v>0.19411986666480102</v>
      </c>
      <c r="G111" s="102">
        <v>0.549119968813896</v>
      </c>
      <c r="H111" s="102">
        <v>0.217848942675476</v>
      </c>
      <c r="I111" s="102">
        <v>2.53798048760835</v>
      </c>
      <c r="J111" s="102">
        <v>0.118924004883515</v>
      </c>
      <c r="K111" s="13">
        <v>2.8910175773023004</v>
      </c>
      <c r="L111" s="102">
        <v>0.88941121674803</v>
      </c>
      <c r="M111" s="102">
        <v>0.178175947473506</v>
      </c>
      <c r="N111" s="102">
        <v>1.45735170343471</v>
      </c>
      <c r="O111" s="102">
        <v>0.24715470476254</v>
      </c>
      <c r="P111" s="102">
        <v>0.118924004883515</v>
      </c>
      <c r="Q111" s="105">
        <v>-1.7880130657269</v>
      </c>
      <c r="R111" s="76"/>
    </row>
    <row r="112" spans="1:17" ht="12.75" customHeight="1">
      <c r="A112" s="77" t="s">
        <v>115</v>
      </c>
      <c r="B112" s="40">
        <v>3.132</v>
      </c>
      <c r="C112" s="118" t="s">
        <v>187</v>
      </c>
      <c r="D112" s="86">
        <v>1.9106781332476</v>
      </c>
      <c r="E112" s="9">
        <v>0.75666321928712</v>
      </c>
      <c r="F112" s="9">
        <v>0.197857115106976</v>
      </c>
      <c r="G112" s="9">
        <v>0.0969309812462005</v>
      </c>
      <c r="H112" s="9">
        <v>0.0237436689903635</v>
      </c>
      <c r="I112" s="9">
        <v>0.774567840501105</v>
      </c>
      <c r="J112" s="9">
        <v>0.0609153081158397</v>
      </c>
      <c r="K112" s="14">
        <v>0.8735327513392379</v>
      </c>
      <c r="L112" s="9">
        <v>0.412364320287615</v>
      </c>
      <c r="M112" s="9">
        <v>0.112306908414586</v>
      </c>
      <c r="N112" s="9">
        <v>0.202664114415065</v>
      </c>
      <c r="O112" s="9">
        <v>0.0852821001061325</v>
      </c>
      <c r="P112" s="9">
        <v>0.0609153081158397</v>
      </c>
      <c r="Q112" s="33">
        <v>-1.03714538190837</v>
      </c>
    </row>
    <row r="113" spans="1:17" ht="12.75" customHeight="1">
      <c r="A113" s="77" t="s">
        <v>96</v>
      </c>
      <c r="B113" s="40">
        <v>8.307</v>
      </c>
      <c r="C113" s="118" t="s">
        <v>185</v>
      </c>
      <c r="D113" s="86">
        <v>5.3016975606660095</v>
      </c>
      <c r="E113" s="9">
        <v>1.0777480972594602</v>
      </c>
      <c r="F113" s="9">
        <v>0.122020913808381</v>
      </c>
      <c r="G113" s="9">
        <v>0.625880124456321</v>
      </c>
      <c r="H113" s="9">
        <v>0.0862030133216733</v>
      </c>
      <c r="I113" s="9">
        <v>3.1268588080539996</v>
      </c>
      <c r="J113" s="9">
        <v>0.262986603766169</v>
      </c>
      <c r="K113" s="14">
        <v>3.31462011477355</v>
      </c>
      <c r="L113" s="9">
        <v>0.834091356606007</v>
      </c>
      <c r="M113" s="9">
        <v>0.15228045814087598</v>
      </c>
      <c r="N113" s="9">
        <v>2.06225386770952</v>
      </c>
      <c r="O113" s="9">
        <v>0.00300782855097643</v>
      </c>
      <c r="P113" s="9">
        <v>0.262986603766169</v>
      </c>
      <c r="Q113" s="33">
        <v>-1.98707744589246</v>
      </c>
    </row>
    <row r="114" spans="1:17" ht="12.75" customHeight="1">
      <c r="A114" s="106" t="s">
        <v>116</v>
      </c>
      <c r="B114" s="40">
        <v>9.724</v>
      </c>
      <c r="C114" s="118" t="s">
        <v>188</v>
      </c>
      <c r="D114" s="86">
        <v>3.80167842039195</v>
      </c>
      <c r="E114" s="9">
        <v>1.32349520999308</v>
      </c>
      <c r="F114" s="9">
        <v>0.01099643181896</v>
      </c>
      <c r="G114" s="9">
        <v>0.419120723496249</v>
      </c>
      <c r="H114" s="9">
        <v>0.125173690127836</v>
      </c>
      <c r="I114" s="9">
        <v>1.84608258874698</v>
      </c>
      <c r="J114" s="9">
        <v>0.0768097762088434</v>
      </c>
      <c r="K114" s="14">
        <v>3.2862646567698897</v>
      </c>
      <c r="L114" s="9">
        <v>1.2686467797798</v>
      </c>
      <c r="M114" s="9">
        <v>0.308505400321595</v>
      </c>
      <c r="N114" s="9">
        <v>1.6145427690992602</v>
      </c>
      <c r="O114" s="9">
        <v>0.0177599313603875</v>
      </c>
      <c r="P114" s="9">
        <v>0.0768097762088434</v>
      </c>
      <c r="Q114" s="78">
        <v>-0.515413763622057</v>
      </c>
    </row>
    <row r="115" spans="1:17" ht="12.75" customHeight="1">
      <c r="A115" s="107" t="s">
        <v>129</v>
      </c>
      <c r="B115" s="42">
        <v>10.531</v>
      </c>
      <c r="C115" s="119" t="s">
        <v>185</v>
      </c>
      <c r="D115" s="87">
        <v>7.99844326828925</v>
      </c>
      <c r="E115" s="108">
        <v>2.14132150387187</v>
      </c>
      <c r="F115" s="108">
        <v>0.69617813352302</v>
      </c>
      <c r="G115" s="108">
        <v>0.609061200237133</v>
      </c>
      <c r="H115" s="108">
        <v>0.23448747221807</v>
      </c>
      <c r="I115" s="108">
        <v>3.8720828679526598</v>
      </c>
      <c r="J115" s="108">
        <v>0.445312090486487</v>
      </c>
      <c r="K115" s="75">
        <v>1.3427265084584898</v>
      </c>
      <c r="L115" s="108">
        <v>0.458412626022335</v>
      </c>
      <c r="M115" s="108">
        <v>0.107970874624519</v>
      </c>
      <c r="N115" s="108">
        <v>0.28279700522956697</v>
      </c>
      <c r="O115" s="108">
        <v>0.048233912095580006</v>
      </c>
      <c r="P115" s="108">
        <v>0.445312090486487</v>
      </c>
      <c r="Q115" s="109">
        <v>-6.65571675983076</v>
      </c>
    </row>
    <row r="116" spans="1:17" ht="12.75" customHeight="1">
      <c r="A116" s="77" t="s">
        <v>136</v>
      </c>
      <c r="B116" s="40">
        <v>3.778</v>
      </c>
      <c r="C116" s="118" t="s">
        <v>187</v>
      </c>
      <c r="D116" s="86">
        <v>2.74852010590608</v>
      </c>
      <c r="E116" s="9">
        <v>0.87699543740852</v>
      </c>
      <c r="F116" s="9">
        <v>0.17505888808953798</v>
      </c>
      <c r="G116" s="9">
        <v>0.43834264496388603</v>
      </c>
      <c r="H116" s="9">
        <v>0.0385538257210627</v>
      </c>
      <c r="I116" s="9">
        <v>1.17008025596881</v>
      </c>
      <c r="J116" s="9">
        <v>0.049489053754267306</v>
      </c>
      <c r="K116" s="14">
        <v>1.60116796401506</v>
      </c>
      <c r="L116" s="9">
        <v>0.377977935340283</v>
      </c>
      <c r="M116" s="9">
        <v>0.26227672931549</v>
      </c>
      <c r="N116" s="9">
        <v>0.9113269873615779</v>
      </c>
      <c r="O116" s="9">
        <v>9.72582434409788E-05</v>
      </c>
      <c r="P116" s="9">
        <v>0.049489053754267306</v>
      </c>
      <c r="Q116" s="33">
        <v>-1.14735214189102</v>
      </c>
    </row>
    <row r="117" spans="1:17" ht="12.75" customHeight="1">
      <c r="A117" s="77" t="s">
        <v>97</v>
      </c>
      <c r="B117" s="40">
        <v>7.641</v>
      </c>
      <c r="C117" s="118" t="s">
        <v>188</v>
      </c>
      <c r="D117" s="86">
        <v>4.07301576570716</v>
      </c>
      <c r="E117" s="9">
        <v>0.592806763040275</v>
      </c>
      <c r="F117" s="9">
        <v>0.0937971656648647</v>
      </c>
      <c r="G117" s="9">
        <v>0.399268592931764</v>
      </c>
      <c r="H117" s="9">
        <v>1.15434178695844</v>
      </c>
      <c r="I117" s="9">
        <v>1.7268518910130002</v>
      </c>
      <c r="J117" s="9">
        <v>0.105949566098816</v>
      </c>
      <c r="K117" s="14">
        <v>2.12847729758392</v>
      </c>
      <c r="L117" s="9">
        <v>0.7303636268254</v>
      </c>
      <c r="M117" s="9">
        <v>0.168124833708501</v>
      </c>
      <c r="N117" s="9">
        <v>1.03179978409555</v>
      </c>
      <c r="O117" s="9">
        <v>0.0922394868556447</v>
      </c>
      <c r="P117" s="9">
        <v>0.105949566098816</v>
      </c>
      <c r="Q117" s="33">
        <v>-1.9445384681232398</v>
      </c>
    </row>
    <row r="118" spans="1:17" ht="12.75" customHeight="1">
      <c r="A118" s="106" t="s">
        <v>117</v>
      </c>
      <c r="B118" s="40">
        <v>4.429</v>
      </c>
      <c r="C118" s="118" t="s">
        <v>188</v>
      </c>
      <c r="D118" s="86">
        <v>3.7461590842608197</v>
      </c>
      <c r="E118" s="9">
        <v>0.80656413613695</v>
      </c>
      <c r="F118" s="9">
        <v>0.0731539892568243</v>
      </c>
      <c r="G118" s="9">
        <v>0.626370350734579</v>
      </c>
      <c r="H118" s="9">
        <v>0.0834918245506428</v>
      </c>
      <c r="I118" s="9">
        <v>1.81269435548892</v>
      </c>
      <c r="J118" s="9">
        <v>0.343884428092906</v>
      </c>
      <c r="K118" s="14">
        <v>2.50355502146779</v>
      </c>
      <c r="L118" s="9">
        <v>0.690892600609749</v>
      </c>
      <c r="M118" s="9">
        <v>0.13369420077886</v>
      </c>
      <c r="N118" s="9">
        <v>1.0206138099314699</v>
      </c>
      <c r="O118" s="9">
        <v>0.314469982054805</v>
      </c>
      <c r="P118" s="9">
        <v>0.343884428092906</v>
      </c>
      <c r="Q118" s="78">
        <v>-1.24260406279304</v>
      </c>
    </row>
    <row r="119" spans="1:17" ht="12.75" customHeight="1">
      <c r="A119" s="107" t="s">
        <v>98</v>
      </c>
      <c r="B119" s="42">
        <v>10.268</v>
      </c>
      <c r="C119" s="119" t="s">
        <v>185</v>
      </c>
      <c r="D119" s="87">
        <v>5.73218641762844</v>
      </c>
      <c r="E119" s="108">
        <v>1.08505618307328</v>
      </c>
      <c r="F119" s="108">
        <v>0.14713659575239002</v>
      </c>
      <c r="G119" s="108">
        <v>1.00793442208353</v>
      </c>
      <c r="H119" s="108">
        <v>0.0572881389752143</v>
      </c>
      <c r="I119" s="108">
        <v>3.26555677828628</v>
      </c>
      <c r="J119" s="108">
        <v>0.169214299457747</v>
      </c>
      <c r="K119" s="75">
        <v>2.66708023285424</v>
      </c>
      <c r="L119" s="108">
        <v>1.1423981970028698</v>
      </c>
      <c r="M119" s="108">
        <v>0.12356544029916</v>
      </c>
      <c r="N119" s="108">
        <v>1.22993411432541</v>
      </c>
      <c r="O119" s="108">
        <v>0.00196818176904957</v>
      </c>
      <c r="P119" s="108">
        <v>0.169214299457747</v>
      </c>
      <c r="Q119" s="109">
        <v>-3.0651061847742</v>
      </c>
    </row>
    <row r="120" spans="1:17" ht="12.75" customHeight="1">
      <c r="A120" s="77" t="s">
        <v>99</v>
      </c>
      <c r="B120" s="40">
        <v>5.445</v>
      </c>
      <c r="C120" s="118" t="s">
        <v>185</v>
      </c>
      <c r="D120" s="86">
        <v>8.260263028520951</v>
      </c>
      <c r="E120" s="9">
        <v>2.59168070368096</v>
      </c>
      <c r="F120" s="9">
        <v>0.474416304831776</v>
      </c>
      <c r="G120" s="9">
        <v>0.530087985360158</v>
      </c>
      <c r="H120" s="9">
        <v>0.928058134839289</v>
      </c>
      <c r="I120" s="9">
        <v>3.46757538578187</v>
      </c>
      <c r="J120" s="9">
        <v>0.268444514026893</v>
      </c>
      <c r="K120" s="14">
        <v>4.85076602819984</v>
      </c>
      <c r="L120" s="9">
        <v>2.3862325551517203</v>
      </c>
      <c r="M120" s="9">
        <v>0.034126188107546196</v>
      </c>
      <c r="N120" s="9">
        <v>0.294099335202735</v>
      </c>
      <c r="O120" s="9">
        <v>1.86786343571095</v>
      </c>
      <c r="P120" s="9">
        <v>0.268444514026893</v>
      </c>
      <c r="Q120" s="33">
        <v>-3.4094970003211102</v>
      </c>
    </row>
    <row r="121" spans="1:17" ht="12.75" customHeight="1">
      <c r="A121" s="77" t="s">
        <v>100</v>
      </c>
      <c r="B121" s="40">
        <v>1.343</v>
      </c>
      <c r="C121" s="118" t="s">
        <v>185</v>
      </c>
      <c r="D121" s="86">
        <v>7.88092740453236</v>
      </c>
      <c r="E121" s="9">
        <v>1.02735739446208</v>
      </c>
      <c r="F121" s="9">
        <v>0</v>
      </c>
      <c r="G121" s="9">
        <v>2.0112876539680697</v>
      </c>
      <c r="H121" s="9">
        <v>1.34722172305372</v>
      </c>
      <c r="I121" s="9">
        <v>3.30433276517018</v>
      </c>
      <c r="J121" s="9">
        <v>0.190727867878314</v>
      </c>
      <c r="K121" s="14">
        <v>8.95717808958892</v>
      </c>
      <c r="L121" s="9">
        <v>1.00363286945396</v>
      </c>
      <c r="M121" s="9">
        <v>0.39275569167115904</v>
      </c>
      <c r="N121" s="9">
        <v>3.26592569748203</v>
      </c>
      <c r="O121" s="9">
        <v>4.10413596310346</v>
      </c>
      <c r="P121" s="9">
        <v>0.190727867878314</v>
      </c>
      <c r="Q121" s="33">
        <v>1.07625068505657</v>
      </c>
    </row>
    <row r="122" spans="1:17" ht="12.75" customHeight="1">
      <c r="A122" s="106" t="s">
        <v>130</v>
      </c>
      <c r="B122" s="40">
        <v>5.283</v>
      </c>
      <c r="C122" s="118" t="s">
        <v>185</v>
      </c>
      <c r="D122" s="86">
        <v>6.159530468077469</v>
      </c>
      <c r="E122" s="9">
        <v>1.1600152431762598</v>
      </c>
      <c r="F122" s="9">
        <v>0.09958319338040621</v>
      </c>
      <c r="G122" s="9">
        <v>0.106238840386847</v>
      </c>
      <c r="H122" s="9">
        <v>0.371628387813188</v>
      </c>
      <c r="I122" s="9">
        <v>4.31213046657687</v>
      </c>
      <c r="J122" s="9">
        <v>0.109934336743901</v>
      </c>
      <c r="K122" s="14">
        <v>12.464886692654499</v>
      </c>
      <c r="L122" s="9">
        <v>1.07656946798629</v>
      </c>
      <c r="M122" s="9">
        <v>0.00382028736869002</v>
      </c>
      <c r="N122" s="9">
        <v>8.76271288754132</v>
      </c>
      <c r="O122" s="9">
        <v>2.51184971301429</v>
      </c>
      <c r="P122" s="9">
        <v>0.109934336743901</v>
      </c>
      <c r="Q122" s="78">
        <v>6.30535622457702</v>
      </c>
    </row>
    <row r="123" spans="1:17" ht="12.75" customHeight="1">
      <c r="A123" s="107" t="s">
        <v>101</v>
      </c>
      <c r="B123" s="42">
        <v>61.714</v>
      </c>
      <c r="C123" s="119" t="s">
        <v>185</v>
      </c>
      <c r="D123" s="87">
        <v>5.01383374489198</v>
      </c>
      <c r="E123" s="108">
        <v>1.10028751854281</v>
      </c>
      <c r="F123" s="108">
        <v>0.266602516551902</v>
      </c>
      <c r="G123" s="108">
        <v>0.651874437741914</v>
      </c>
      <c r="H123" s="108">
        <v>0.239158541084414</v>
      </c>
      <c r="I123" s="108">
        <v>2.51407606288286</v>
      </c>
      <c r="J123" s="108">
        <v>0.241834668088082</v>
      </c>
      <c r="K123" s="75">
        <v>3.00320275566274</v>
      </c>
      <c r="L123" s="108">
        <v>1.45860751465911</v>
      </c>
      <c r="M123" s="108">
        <v>0.246172673535363</v>
      </c>
      <c r="N123" s="108">
        <v>0.899003162922236</v>
      </c>
      <c r="O123" s="108">
        <v>0.15758473645795498</v>
      </c>
      <c r="P123" s="108">
        <v>0.241834668088082</v>
      </c>
      <c r="Q123" s="109">
        <v>-2.0106309892292398</v>
      </c>
    </row>
    <row r="124" spans="1:17" ht="12.75" customHeight="1">
      <c r="A124" s="77" t="s">
        <v>131</v>
      </c>
      <c r="B124" s="40">
        <v>82.343</v>
      </c>
      <c r="C124" s="118" t="s">
        <v>185</v>
      </c>
      <c r="D124" s="86">
        <v>5.08197351132521</v>
      </c>
      <c r="E124" s="9">
        <v>1.24956086318472</v>
      </c>
      <c r="F124" s="9">
        <v>0.205416869010233</v>
      </c>
      <c r="G124" s="9">
        <v>0.608128724033885</v>
      </c>
      <c r="H124" s="9">
        <v>0.131164697070338</v>
      </c>
      <c r="I124" s="9">
        <v>2.6967167472551</v>
      </c>
      <c r="J124" s="9">
        <v>0.19098561077094</v>
      </c>
      <c r="K124" s="14">
        <v>1.92467518917866</v>
      </c>
      <c r="L124" s="9">
        <v>0.9196472516895879</v>
      </c>
      <c r="M124" s="9">
        <v>0.08975862968461129</v>
      </c>
      <c r="N124" s="9">
        <v>0.64893039941983</v>
      </c>
      <c r="O124" s="9">
        <v>0.0753532976136904</v>
      </c>
      <c r="P124" s="9">
        <v>0.19098561077094</v>
      </c>
      <c r="Q124" s="33">
        <v>-3.15729832214656</v>
      </c>
    </row>
    <row r="125" spans="1:17" ht="12.75" customHeight="1">
      <c r="A125" s="77" t="s">
        <v>102</v>
      </c>
      <c r="B125" s="40">
        <v>11.112</v>
      </c>
      <c r="C125" s="118" t="s">
        <v>185</v>
      </c>
      <c r="D125" s="86">
        <v>5.389155384419619</v>
      </c>
      <c r="E125" s="9">
        <v>1.27359583110111</v>
      </c>
      <c r="F125" s="9">
        <v>0.388541249411964</v>
      </c>
      <c r="G125" s="9">
        <v>0.356173686460248</v>
      </c>
      <c r="H125" s="9">
        <v>0.34762994316107304</v>
      </c>
      <c r="I125" s="9">
        <v>2.9155681451309303</v>
      </c>
      <c r="J125" s="9">
        <v>0.10764652915430101</v>
      </c>
      <c r="K125" s="14">
        <v>1.61966115549471</v>
      </c>
      <c r="L125" s="9">
        <v>1.0526041004720301</v>
      </c>
      <c r="M125" s="9">
        <v>0.0921016845898101</v>
      </c>
      <c r="N125" s="9">
        <v>0.143388395315817</v>
      </c>
      <c r="O125" s="9">
        <v>0.22392044596275598</v>
      </c>
      <c r="P125" s="9">
        <v>0.10764652915430101</v>
      </c>
      <c r="Q125" s="33">
        <v>-3.76949422892491</v>
      </c>
    </row>
    <row r="126" spans="1:17" ht="12.75" customHeight="1">
      <c r="A126" s="106" t="s">
        <v>103</v>
      </c>
      <c r="B126" s="40">
        <v>10.032</v>
      </c>
      <c r="C126" s="118" t="s">
        <v>185</v>
      </c>
      <c r="D126" s="86">
        <v>2.9898164752595497</v>
      </c>
      <c r="E126" s="9">
        <v>0.7197928993599381</v>
      </c>
      <c r="F126" s="9">
        <v>0.034831514567919795</v>
      </c>
      <c r="G126" s="9">
        <v>0.41085989606386</v>
      </c>
      <c r="H126" s="9">
        <v>0.0242435068174179</v>
      </c>
      <c r="I126" s="9">
        <v>1.65854673848021</v>
      </c>
      <c r="J126" s="9">
        <v>0.14154191997020002</v>
      </c>
      <c r="K126" s="14">
        <v>2.2315762982995504</v>
      </c>
      <c r="L126" s="9">
        <v>1.40175042851534</v>
      </c>
      <c r="M126" s="9">
        <v>0.0976653252131995</v>
      </c>
      <c r="N126" s="9">
        <v>0.5842455338903499</v>
      </c>
      <c r="O126" s="9">
        <v>0.00637309071045485</v>
      </c>
      <c r="P126" s="9">
        <v>0.14154191997020002</v>
      </c>
      <c r="Q126" s="78">
        <v>-0.758240176960003</v>
      </c>
    </row>
    <row r="127" spans="1:17" ht="12.75" customHeight="1">
      <c r="A127" s="107" t="s">
        <v>132</v>
      </c>
      <c r="B127" s="42">
        <v>4.355</v>
      </c>
      <c r="C127" s="119" t="s">
        <v>185</v>
      </c>
      <c r="D127" s="87">
        <v>6.292752955537581</v>
      </c>
      <c r="E127" s="108">
        <v>1.4071977858215001</v>
      </c>
      <c r="F127" s="108">
        <v>0.3557049731136</v>
      </c>
      <c r="G127" s="108">
        <v>0.630619034713008</v>
      </c>
      <c r="H127" s="108">
        <v>0.00730370995411982</v>
      </c>
      <c r="I127" s="108">
        <v>3.72104699261495</v>
      </c>
      <c r="J127" s="108">
        <v>0.170880459320402</v>
      </c>
      <c r="K127" s="75">
        <v>3.47560563826687</v>
      </c>
      <c r="L127" s="108">
        <v>0.6008526975302411</v>
      </c>
      <c r="M127" s="108">
        <v>0.819346501321272</v>
      </c>
      <c r="N127" s="108">
        <v>0.248522947743272</v>
      </c>
      <c r="O127" s="108">
        <v>1.63600303235169</v>
      </c>
      <c r="P127" s="108">
        <v>0.170880459320402</v>
      </c>
      <c r="Q127" s="109">
        <v>-2.81714731727071</v>
      </c>
    </row>
    <row r="128" spans="1:17" ht="12.75" customHeight="1">
      <c r="A128" s="77" t="s">
        <v>104</v>
      </c>
      <c r="B128" s="40">
        <v>59.305</v>
      </c>
      <c r="C128" s="118" t="s">
        <v>185</v>
      </c>
      <c r="D128" s="86">
        <v>4.991070542159861</v>
      </c>
      <c r="E128" s="9">
        <v>1.15295969652423</v>
      </c>
      <c r="F128" s="9">
        <v>0.366004612062573</v>
      </c>
      <c r="G128" s="9">
        <v>0.501579216223065</v>
      </c>
      <c r="H128" s="9">
        <v>0.210143664005276</v>
      </c>
      <c r="I128" s="9">
        <v>2.65585663600683</v>
      </c>
      <c r="J128" s="9">
        <v>0.104526717337878</v>
      </c>
      <c r="K128" s="14">
        <v>1.14415426821058</v>
      </c>
      <c r="L128" s="9">
        <v>0.634453351014775</v>
      </c>
      <c r="M128" s="9">
        <v>0.073217854250402</v>
      </c>
      <c r="N128" s="9">
        <v>0.273151338854336</v>
      </c>
      <c r="O128" s="9">
        <v>0.0588050067531869</v>
      </c>
      <c r="P128" s="9">
        <v>0.104526717337878</v>
      </c>
      <c r="Q128" s="33">
        <v>-3.84691627394928</v>
      </c>
    </row>
    <row r="129" spans="1:17" ht="12.75" customHeight="1">
      <c r="A129" s="77" t="s">
        <v>105</v>
      </c>
      <c r="B129" s="40">
        <v>2.269</v>
      </c>
      <c r="C129" s="118" t="s">
        <v>188</v>
      </c>
      <c r="D129" s="86">
        <v>5.642450344998171</v>
      </c>
      <c r="E129" s="9">
        <v>1.15730902715711</v>
      </c>
      <c r="F129" s="9">
        <v>0.0517419253026699</v>
      </c>
      <c r="G129" s="9">
        <v>2.4804302861260497</v>
      </c>
      <c r="H129" s="9">
        <v>0.44966479758788</v>
      </c>
      <c r="I129" s="9">
        <v>1.4289348876193</v>
      </c>
      <c r="J129" s="9">
        <v>0.07436942120515601</v>
      </c>
      <c r="K129" s="14">
        <v>7.07213264478077</v>
      </c>
      <c r="L129" s="9">
        <v>1.022230721171</v>
      </c>
      <c r="M129" s="9">
        <v>0.653819912256562</v>
      </c>
      <c r="N129" s="9">
        <v>3.43847234315479</v>
      </c>
      <c r="O129" s="9">
        <v>1.8832402469932499</v>
      </c>
      <c r="P129" s="9">
        <v>0.07436942120515601</v>
      </c>
      <c r="Q129" s="33">
        <v>1.4296822997826</v>
      </c>
    </row>
    <row r="130" spans="1:17" ht="12.75" customHeight="1">
      <c r="A130" s="106" t="s">
        <v>106</v>
      </c>
      <c r="B130" s="40">
        <v>3.356</v>
      </c>
      <c r="C130" s="118" t="s">
        <v>188</v>
      </c>
      <c r="D130" s="86">
        <v>4.66869350064214</v>
      </c>
      <c r="E130" s="9">
        <v>1.12617062223584</v>
      </c>
      <c r="F130" s="9">
        <v>0.0896108022495247</v>
      </c>
      <c r="G130" s="9">
        <v>1.02374711060287</v>
      </c>
      <c r="H130" s="9">
        <v>0.574684280249595</v>
      </c>
      <c r="I130" s="9">
        <v>1.65451076070113</v>
      </c>
      <c r="J130" s="9">
        <v>0.199969924603182</v>
      </c>
      <c r="K130" s="14">
        <v>4.361509694991669</v>
      </c>
      <c r="L130" s="9">
        <v>1.38893261413387</v>
      </c>
      <c r="M130" s="9">
        <v>0.798863969641704</v>
      </c>
      <c r="N130" s="9">
        <v>1.70599347225516</v>
      </c>
      <c r="O130" s="9">
        <v>0.267749714357755</v>
      </c>
      <c r="P130" s="9">
        <v>0.199969924603182</v>
      </c>
      <c r="Q130" s="78">
        <v>-0.307183805650473</v>
      </c>
    </row>
    <row r="131" spans="1:17" ht="12.75" customHeight="1">
      <c r="A131" s="107" t="s">
        <v>273</v>
      </c>
      <c r="B131" s="42">
        <v>2.04</v>
      </c>
      <c r="C131" s="119" t="s">
        <v>187</v>
      </c>
      <c r="D131" s="87">
        <v>5.66179326853459</v>
      </c>
      <c r="E131" s="108">
        <v>0.920214037089191</v>
      </c>
      <c r="F131" s="108">
        <v>0.2844253168816</v>
      </c>
      <c r="G131" s="108">
        <v>0.344616055240062</v>
      </c>
      <c r="H131" s="108">
        <v>0.0886524179639613</v>
      </c>
      <c r="I131" s="108">
        <v>3.9436557593132604</v>
      </c>
      <c r="J131" s="108">
        <v>0.0802296820465162</v>
      </c>
      <c r="K131" s="75">
        <v>1.4339503634478101</v>
      </c>
      <c r="L131" s="108">
        <v>0.473729441341801</v>
      </c>
      <c r="M131" s="108">
        <v>0.22195380055151198</v>
      </c>
      <c r="N131" s="108">
        <v>0.652994122829475</v>
      </c>
      <c r="O131" s="108">
        <v>0.00504331667851005</v>
      </c>
      <c r="P131" s="108">
        <v>0.0802296820465162</v>
      </c>
      <c r="Q131" s="109">
        <v>-4.22784290508678</v>
      </c>
    </row>
    <row r="132" spans="1:17" ht="12.75" customHeight="1">
      <c r="A132" s="77" t="s">
        <v>146</v>
      </c>
      <c r="B132" s="40">
        <v>3.667</v>
      </c>
      <c r="C132" s="118" t="s">
        <v>187</v>
      </c>
      <c r="D132" s="86">
        <v>1.3888789799456098</v>
      </c>
      <c r="E132" s="9">
        <v>0.320879567557529</v>
      </c>
      <c r="F132" s="9">
        <v>0.07480955334024461</v>
      </c>
      <c r="G132" s="9">
        <v>0.105903955392293</v>
      </c>
      <c r="H132" s="9">
        <v>0.0731478797252187</v>
      </c>
      <c r="I132" s="9">
        <v>0.7885223667911859</v>
      </c>
      <c r="J132" s="9">
        <v>0.0256156571391334</v>
      </c>
      <c r="K132" s="14">
        <v>0.6640195461985581</v>
      </c>
      <c r="L132" s="9">
        <v>0.482580886559414</v>
      </c>
      <c r="M132" s="9">
        <v>0.0694940631696152</v>
      </c>
      <c r="N132" s="9">
        <v>0.0767095235144363</v>
      </c>
      <c r="O132" s="9">
        <v>0.009619415815959011</v>
      </c>
      <c r="P132" s="9">
        <v>0.0256156571391334</v>
      </c>
      <c r="Q132" s="33">
        <v>-0.724859433747048</v>
      </c>
    </row>
    <row r="133" spans="1:17" ht="12.75" customHeight="1">
      <c r="A133" s="77" t="s">
        <v>134</v>
      </c>
      <c r="B133" s="40">
        <v>16.46</v>
      </c>
      <c r="C133" s="118" t="s">
        <v>185</v>
      </c>
      <c r="D133" s="86">
        <v>6.19461566458858</v>
      </c>
      <c r="E133" s="9">
        <v>1.84668122017521</v>
      </c>
      <c r="F133" s="9">
        <v>0.570752730576129</v>
      </c>
      <c r="G133" s="9">
        <v>0.467835910824787</v>
      </c>
      <c r="H133" s="9">
        <v>0.166065679294803</v>
      </c>
      <c r="I133" s="9">
        <v>2.98942226651923</v>
      </c>
      <c r="J133" s="9">
        <v>0.15385785719841102</v>
      </c>
      <c r="K133" s="14">
        <v>1.02852774051588</v>
      </c>
      <c r="L133" s="9">
        <v>0.295931262216523</v>
      </c>
      <c r="M133" s="9">
        <v>0.0577958143319039</v>
      </c>
      <c r="N133" s="9">
        <v>0.07776750818714401</v>
      </c>
      <c r="O133" s="9">
        <v>0.44317529858190197</v>
      </c>
      <c r="P133" s="9">
        <v>0.15385785719841102</v>
      </c>
      <c r="Q133" s="33">
        <v>-5.16608792407269</v>
      </c>
    </row>
    <row r="134" spans="1:17" ht="12.75" customHeight="1">
      <c r="A134" s="106" t="s">
        <v>118</v>
      </c>
      <c r="B134" s="40">
        <v>4.72</v>
      </c>
      <c r="C134" s="118" t="s">
        <v>185</v>
      </c>
      <c r="D134" s="86">
        <v>5.55962172618551</v>
      </c>
      <c r="E134" s="9">
        <v>1.02179823245732</v>
      </c>
      <c r="F134" s="9">
        <v>0.0632907133883811</v>
      </c>
      <c r="G134" s="9">
        <v>0.830611250115968</v>
      </c>
      <c r="H134" s="9">
        <v>2.1412032681259503</v>
      </c>
      <c r="I134" s="9">
        <v>1.42379769459755</v>
      </c>
      <c r="J134" s="9">
        <v>0.0789205675003322</v>
      </c>
      <c r="K134" s="14">
        <v>5.4808751773566105</v>
      </c>
      <c r="L134" s="9">
        <v>0.346477385278267</v>
      </c>
      <c r="M134" s="9">
        <v>0.0242079637042924</v>
      </c>
      <c r="N134" s="9">
        <v>3.25257722996915</v>
      </c>
      <c r="O134" s="9">
        <v>1.77869203090456</v>
      </c>
      <c r="P134" s="9">
        <v>0.0789205675003322</v>
      </c>
      <c r="Q134" s="78">
        <v>-0.0787465488289041</v>
      </c>
    </row>
    <row r="135" spans="1:17" ht="12.75" customHeight="1">
      <c r="A135" s="107" t="s">
        <v>107</v>
      </c>
      <c r="B135" s="42">
        <v>38.132</v>
      </c>
      <c r="C135" s="119" t="s">
        <v>188</v>
      </c>
      <c r="D135" s="87">
        <v>4.34992643254755</v>
      </c>
      <c r="E135" s="108">
        <v>1.07603928743319</v>
      </c>
      <c r="F135" s="108">
        <v>0.0314432210913094</v>
      </c>
      <c r="G135" s="108">
        <v>0.770500738961995</v>
      </c>
      <c r="H135" s="108">
        <v>0.127767308464734</v>
      </c>
      <c r="I135" s="108">
        <v>2.2578390530131203</v>
      </c>
      <c r="J135" s="108">
        <v>0.0863368235831986</v>
      </c>
      <c r="K135" s="75">
        <v>2.09088442754853</v>
      </c>
      <c r="L135" s="108">
        <v>1.0578452615805098</v>
      </c>
      <c r="M135" s="108">
        <v>0.122517487049683</v>
      </c>
      <c r="N135" s="108">
        <v>0.719090178711998</v>
      </c>
      <c r="O135" s="108">
        <v>0.10509467662314201</v>
      </c>
      <c r="P135" s="108">
        <v>0.0863368235831986</v>
      </c>
      <c r="Q135" s="109">
        <v>-2.25904200499902</v>
      </c>
    </row>
    <row r="136" spans="1:17" ht="12.75" customHeight="1">
      <c r="A136" s="77" t="s">
        <v>108</v>
      </c>
      <c r="B136" s="40">
        <v>10.641</v>
      </c>
      <c r="C136" s="118" t="s">
        <v>185</v>
      </c>
      <c r="D136" s="86">
        <v>4.4651101982733</v>
      </c>
      <c r="E136" s="9">
        <v>0.997439376566873</v>
      </c>
      <c r="F136" s="9">
        <v>0.0908234073440586</v>
      </c>
      <c r="G136" s="9">
        <v>0.161777421322718</v>
      </c>
      <c r="H136" s="9">
        <v>1.08515218873036</v>
      </c>
      <c r="I136" s="9">
        <v>2.07457834983617</v>
      </c>
      <c r="J136" s="9">
        <v>0.0553394544731098</v>
      </c>
      <c r="K136" s="14">
        <v>1.25312897872335</v>
      </c>
      <c r="L136" s="9">
        <v>0.30796898228437697</v>
      </c>
      <c r="M136" s="9">
        <v>0.235614594845038</v>
      </c>
      <c r="N136" s="9">
        <v>0.580550500539446</v>
      </c>
      <c r="O136" s="9">
        <v>0.0736554465813745</v>
      </c>
      <c r="P136" s="9">
        <v>0.0553394544731098</v>
      </c>
      <c r="Q136" s="33">
        <v>-3.21198121954995</v>
      </c>
    </row>
    <row r="137" spans="1:17" ht="12.75" customHeight="1">
      <c r="A137" s="77" t="s">
        <v>109</v>
      </c>
      <c r="B137" s="40">
        <v>21.45</v>
      </c>
      <c r="C137" s="118" t="s">
        <v>188</v>
      </c>
      <c r="D137" s="86">
        <v>2.70959751900543</v>
      </c>
      <c r="E137" s="9">
        <v>0.663866936579082</v>
      </c>
      <c r="F137" s="9">
        <v>0.0893960746653385</v>
      </c>
      <c r="G137" s="9">
        <v>0.407054512425896</v>
      </c>
      <c r="H137" s="9">
        <v>0.12491905791740901</v>
      </c>
      <c r="I137" s="9">
        <v>1.32131843123264</v>
      </c>
      <c r="J137" s="9">
        <v>0.103042506185064</v>
      </c>
      <c r="K137" s="14">
        <v>1.9506215973007799</v>
      </c>
      <c r="L137" s="9">
        <v>0.577576018057184</v>
      </c>
      <c r="M137" s="9">
        <v>0.158980601809485</v>
      </c>
      <c r="N137" s="9">
        <v>1.02359424782284</v>
      </c>
      <c r="O137" s="9">
        <v>0.0874282234262098</v>
      </c>
      <c r="P137" s="9">
        <v>0.103042506185064</v>
      </c>
      <c r="Q137" s="33">
        <v>-0.758975921704646</v>
      </c>
    </row>
    <row r="138" spans="1:17" ht="12.75" customHeight="1">
      <c r="A138" s="106" t="s">
        <v>119</v>
      </c>
      <c r="B138" s="40">
        <v>141.941</v>
      </c>
      <c r="C138" s="118" t="s">
        <v>188</v>
      </c>
      <c r="D138" s="86">
        <v>4.4085473976466405</v>
      </c>
      <c r="E138" s="9">
        <v>0.894303695015211</v>
      </c>
      <c r="F138" s="9">
        <v>0.100405473123555</v>
      </c>
      <c r="G138" s="9">
        <v>0.530846998099191</v>
      </c>
      <c r="H138" s="9">
        <v>0.132750213996992</v>
      </c>
      <c r="I138" s="9">
        <v>2.71599062841111</v>
      </c>
      <c r="J138" s="9">
        <v>0.0342503890005854</v>
      </c>
      <c r="K138" s="14">
        <v>5.74765358345351</v>
      </c>
      <c r="L138" s="9">
        <v>0.892088308666981</v>
      </c>
      <c r="M138" s="9">
        <v>0.34615038676770504</v>
      </c>
      <c r="N138" s="9">
        <v>4.28864918328827</v>
      </c>
      <c r="O138" s="9">
        <v>0.186515315729967</v>
      </c>
      <c r="P138" s="9">
        <v>0.0342503890005854</v>
      </c>
      <c r="Q138" s="78">
        <v>1.33910618580687</v>
      </c>
    </row>
    <row r="139" spans="1:17" ht="12.75" customHeight="1">
      <c r="A139" s="107" t="s">
        <v>281</v>
      </c>
      <c r="B139" s="42">
        <v>9.832</v>
      </c>
      <c r="C139" s="119">
        <v>0</v>
      </c>
      <c r="D139" s="87">
        <v>2.38866944791804</v>
      </c>
      <c r="E139" s="108">
        <v>0.6652168286565749</v>
      </c>
      <c r="F139" s="108">
        <v>0.0569099535932463</v>
      </c>
      <c r="G139" s="108">
        <v>0.32164899084675397</v>
      </c>
      <c r="H139" s="108">
        <v>0.07069235172333811</v>
      </c>
      <c r="I139" s="108">
        <v>1.27420132309813</v>
      </c>
      <c r="J139" s="108">
        <v>0</v>
      </c>
      <c r="K139" s="75">
        <v>1.1627404824616001</v>
      </c>
      <c r="L139" s="108">
        <v>0.782671530967746</v>
      </c>
      <c r="M139" s="108">
        <v>0.0679703508457876</v>
      </c>
      <c r="N139" s="108">
        <v>0.312098600648067</v>
      </c>
      <c r="O139" s="108">
        <v>0</v>
      </c>
      <c r="P139" s="108">
        <v>0</v>
      </c>
      <c r="Q139" s="109">
        <v>-1.22592896545644</v>
      </c>
    </row>
    <row r="140" spans="1:17" ht="12.75" customHeight="1">
      <c r="A140" s="77" t="s">
        <v>110</v>
      </c>
      <c r="B140" s="40">
        <v>5.394</v>
      </c>
      <c r="C140" s="118" t="s">
        <v>185</v>
      </c>
      <c r="D140" s="86">
        <v>4.0577836130902405</v>
      </c>
      <c r="E140" s="9">
        <v>0.725645689692191</v>
      </c>
      <c r="F140" s="9">
        <v>0.181560228579657</v>
      </c>
      <c r="G140" s="9">
        <v>0.6453692770504319</v>
      </c>
      <c r="H140" s="9">
        <v>0.0518774102775805</v>
      </c>
      <c r="I140" s="9">
        <v>2.30329437410451</v>
      </c>
      <c r="J140" s="9">
        <v>0.150036633385879</v>
      </c>
      <c r="K140" s="14">
        <v>2.6763464623985103</v>
      </c>
      <c r="L140" s="9">
        <v>0.820917604208309</v>
      </c>
      <c r="M140" s="9">
        <v>0.0789728246278717</v>
      </c>
      <c r="N140" s="9">
        <v>1.62451202790649</v>
      </c>
      <c r="O140" s="9">
        <v>0.0019073722699593102</v>
      </c>
      <c r="P140" s="9">
        <v>0.150036633385879</v>
      </c>
      <c r="Q140" s="33">
        <v>-1.38143715069173</v>
      </c>
    </row>
    <row r="141" spans="1:17" ht="12.75" customHeight="1">
      <c r="A141" s="77" t="s">
        <v>111</v>
      </c>
      <c r="B141" s="40">
        <v>2.01</v>
      </c>
      <c r="C141" s="118" t="s">
        <v>185</v>
      </c>
      <c r="D141" s="86">
        <v>5.30267920552597</v>
      </c>
      <c r="E141" s="9">
        <v>0.998160274638214</v>
      </c>
      <c r="F141" s="9">
        <v>0.15347863461185</v>
      </c>
      <c r="G141" s="9">
        <v>0.500547987064378</v>
      </c>
      <c r="H141" s="9">
        <v>0.07159227521018509</v>
      </c>
      <c r="I141" s="9">
        <v>3.41901458320654</v>
      </c>
      <c r="J141" s="9">
        <v>0.15988545079480598</v>
      </c>
      <c r="K141" s="14">
        <v>2.60661112946843</v>
      </c>
      <c r="L141" s="9">
        <v>0.38192118656209</v>
      </c>
      <c r="M141" s="9">
        <v>0.235758730576238</v>
      </c>
      <c r="N141" s="9">
        <v>1.82674471736353</v>
      </c>
      <c r="O141" s="9">
        <v>0.00230104417176004</v>
      </c>
      <c r="P141" s="9">
        <v>0.15988545079480598</v>
      </c>
      <c r="Q141" s="33">
        <v>-2.69606807605755</v>
      </c>
    </row>
    <row r="142" spans="1:17" ht="12.75" customHeight="1">
      <c r="A142" s="106" t="s">
        <v>112</v>
      </c>
      <c r="B142" s="40">
        <v>44.051</v>
      </c>
      <c r="C142" s="118" t="s">
        <v>185</v>
      </c>
      <c r="D142" s="86">
        <v>5.42098257002787</v>
      </c>
      <c r="E142" s="9">
        <v>1.44650006251019</v>
      </c>
      <c r="F142" s="9">
        <v>0.27288515308856104</v>
      </c>
      <c r="G142" s="9">
        <v>0.491263985412229</v>
      </c>
      <c r="H142" s="9">
        <v>0.414236902269204</v>
      </c>
      <c r="I142" s="9">
        <v>2.72821339846024</v>
      </c>
      <c r="J142" s="9">
        <v>0.0678830682874461</v>
      </c>
      <c r="K142" s="14">
        <v>1.6144491145278301</v>
      </c>
      <c r="L142" s="9">
        <v>1.12491862474551</v>
      </c>
      <c r="M142" s="9">
        <v>0.117404010764836</v>
      </c>
      <c r="N142" s="9">
        <v>0.24648863253192</v>
      </c>
      <c r="O142" s="9">
        <v>0.0577547781981131</v>
      </c>
      <c r="P142" s="9">
        <v>0.0678830682874461</v>
      </c>
      <c r="Q142" s="78">
        <v>-3.80653345550004</v>
      </c>
    </row>
    <row r="143" spans="1:17" ht="12.75" customHeight="1">
      <c r="A143" s="107" t="s">
        <v>113</v>
      </c>
      <c r="B143" s="42">
        <v>9.159</v>
      </c>
      <c r="C143" s="119" t="s">
        <v>185</v>
      </c>
      <c r="D143" s="87">
        <v>5.883429179523779</v>
      </c>
      <c r="E143" s="108">
        <v>1.00481065091251</v>
      </c>
      <c r="F143" s="108">
        <v>0.239892519815118</v>
      </c>
      <c r="G143" s="108">
        <v>1.52715452856728</v>
      </c>
      <c r="H143" s="108">
        <v>0.271184866341595</v>
      </c>
      <c r="I143" s="108">
        <v>2.7307213691473</v>
      </c>
      <c r="J143" s="108">
        <v>0.109665244739983</v>
      </c>
      <c r="K143" s="75">
        <v>9.7461147693188</v>
      </c>
      <c r="L143" s="108">
        <v>0.740562941519369</v>
      </c>
      <c r="M143" s="108">
        <v>0.0396138655913099</v>
      </c>
      <c r="N143" s="108">
        <v>6.4591021288716</v>
      </c>
      <c r="O143" s="108">
        <v>2.39717058859654</v>
      </c>
      <c r="P143" s="108">
        <v>0.109665244739983</v>
      </c>
      <c r="Q143" s="109">
        <v>3.86268558979503</v>
      </c>
    </row>
    <row r="144" spans="1:17" ht="12.75" customHeight="1">
      <c r="A144" s="77" t="s">
        <v>133</v>
      </c>
      <c r="B144" s="40">
        <v>7.513</v>
      </c>
      <c r="C144" s="118" t="s">
        <v>185</v>
      </c>
      <c r="D144" s="86">
        <v>5.0157292025579</v>
      </c>
      <c r="E144" s="9">
        <v>0.813559974304068</v>
      </c>
      <c r="F144" s="9">
        <v>0.262824601576374</v>
      </c>
      <c r="G144" s="9">
        <v>0.540360629406607</v>
      </c>
      <c r="H144" s="9">
        <v>0.095333173773659</v>
      </c>
      <c r="I144" s="9">
        <v>3.19952594655564</v>
      </c>
      <c r="J144" s="9">
        <v>0.10412487694155599</v>
      </c>
      <c r="K144" s="14">
        <v>1.23794156337693</v>
      </c>
      <c r="L144" s="9">
        <v>0.231828604193553</v>
      </c>
      <c r="M144" s="9">
        <v>0.152783425150192</v>
      </c>
      <c r="N144" s="9">
        <v>0.742944503970886</v>
      </c>
      <c r="O144" s="9">
        <v>0.00626015312074568</v>
      </c>
      <c r="P144" s="9">
        <v>0.10412487694155599</v>
      </c>
      <c r="Q144" s="33">
        <v>-3.77778763918097</v>
      </c>
    </row>
    <row r="145" spans="1:17" ht="12.75" customHeight="1">
      <c r="A145" s="77" t="s">
        <v>120</v>
      </c>
      <c r="B145" s="40">
        <v>46.289</v>
      </c>
      <c r="C145" s="118" t="s">
        <v>187</v>
      </c>
      <c r="D145" s="86">
        <v>2.90160253074413</v>
      </c>
      <c r="E145" s="9">
        <v>0.739571248129044</v>
      </c>
      <c r="F145" s="9">
        <v>0.0123192617780049</v>
      </c>
      <c r="G145" s="9">
        <v>0.173112759849297</v>
      </c>
      <c r="H145" s="9">
        <v>0.152352069339824</v>
      </c>
      <c r="I145" s="9">
        <v>1.77473927183611</v>
      </c>
      <c r="J145" s="9">
        <v>0.049507919811846005</v>
      </c>
      <c r="K145" s="14">
        <v>1.82181975865955</v>
      </c>
      <c r="L145" s="9">
        <v>1.1005421782498</v>
      </c>
      <c r="M145" s="9">
        <v>0.125257467092781</v>
      </c>
      <c r="N145" s="9">
        <v>0.412596103988624</v>
      </c>
      <c r="O145" s="9">
        <v>0.13391608951649597</v>
      </c>
      <c r="P145" s="9">
        <v>0.049507919811846005</v>
      </c>
      <c r="Q145" s="33">
        <v>-1.07978277208458</v>
      </c>
    </row>
    <row r="146" spans="1:17" ht="12.75" customHeight="1">
      <c r="A146" s="106" t="s">
        <v>114</v>
      </c>
      <c r="B146" s="40">
        <v>61.129</v>
      </c>
      <c r="C146" s="118" t="s">
        <v>185</v>
      </c>
      <c r="D146" s="86">
        <v>4.89205778083654</v>
      </c>
      <c r="E146" s="9">
        <v>0.871382914854838</v>
      </c>
      <c r="F146" s="9">
        <v>0.269375218309323</v>
      </c>
      <c r="G146" s="9">
        <v>0.606514874526618</v>
      </c>
      <c r="H146" s="9">
        <v>0.131993562549161</v>
      </c>
      <c r="I146" s="9">
        <v>2.86697333666715</v>
      </c>
      <c r="J146" s="9">
        <v>0.145817873929455</v>
      </c>
      <c r="K146" s="14">
        <v>1.3398167415261502</v>
      </c>
      <c r="L146" s="9">
        <v>0.489886048108966</v>
      </c>
      <c r="M146" s="9">
        <v>0.09701271049281521</v>
      </c>
      <c r="N146" s="9">
        <v>0.10773151390949501</v>
      </c>
      <c r="O146" s="9">
        <v>0.49936859508542103</v>
      </c>
      <c r="P146" s="9">
        <v>0.145817873929455</v>
      </c>
      <c r="Q146" s="78">
        <v>-3.55224103931039</v>
      </c>
    </row>
    <row r="147" spans="1:17" ht="12.75" customHeight="1">
      <c r="A147" s="107" t="s">
        <v>342</v>
      </c>
      <c r="B147" s="42">
        <v>2.072999999999979</v>
      </c>
      <c r="C147" s="119"/>
      <c r="D147" s="87"/>
      <c r="E147" s="108"/>
      <c r="F147" s="108"/>
      <c r="G147" s="108"/>
      <c r="H147" s="108"/>
      <c r="I147" s="108"/>
      <c r="J147" s="108"/>
      <c r="K147" s="75"/>
      <c r="L147" s="108"/>
      <c r="M147" s="108"/>
      <c r="N147" s="108"/>
      <c r="O147" s="108"/>
      <c r="P147" s="108"/>
      <c r="Q147" s="109"/>
    </row>
    <row r="148" spans="1:17" ht="12.75" customHeight="1">
      <c r="A148" s="11"/>
      <c r="B148" s="40"/>
      <c r="C148" s="118"/>
      <c r="D148" s="118"/>
      <c r="E148" s="118"/>
      <c r="F148" s="118"/>
      <c r="G148" s="118"/>
      <c r="H148" s="118"/>
      <c r="I148" s="118"/>
      <c r="J148" s="118"/>
      <c r="K148" s="118"/>
      <c r="L148" s="9"/>
      <c r="M148" s="9"/>
      <c r="N148" s="9"/>
      <c r="O148" s="9"/>
      <c r="P148" s="9"/>
      <c r="Q148" s="8"/>
    </row>
    <row r="149" spans="1:18" s="6" customFormat="1" ht="12.75" customHeight="1">
      <c r="A149" s="104" t="s">
        <v>78</v>
      </c>
      <c r="B149" s="101">
        <v>569.502</v>
      </c>
      <c r="C149" s="117">
        <v>0</v>
      </c>
      <c r="D149" s="85">
        <v>2.57734416527588</v>
      </c>
      <c r="E149" s="102">
        <v>0.6452980590752481</v>
      </c>
      <c r="F149" s="102">
        <v>0.6266386811786361</v>
      </c>
      <c r="G149" s="102">
        <v>0.390500733052666</v>
      </c>
      <c r="H149" s="102">
        <v>0.111657693174238</v>
      </c>
      <c r="I149" s="102">
        <v>0.721201386967134</v>
      </c>
      <c r="J149" s="102">
        <v>0.0820476118279585</v>
      </c>
      <c r="K149" s="13">
        <v>5.46869995095809</v>
      </c>
      <c r="L149" s="102">
        <v>0.818782411038754</v>
      </c>
      <c r="M149" s="102">
        <v>0.8183445154707479</v>
      </c>
      <c r="N149" s="102">
        <v>3.44617186801828</v>
      </c>
      <c r="O149" s="102">
        <v>0.303353544602346</v>
      </c>
      <c r="P149" s="102">
        <v>0.0820476118279585</v>
      </c>
      <c r="Q149" s="105">
        <v>2.89135578568221</v>
      </c>
      <c r="R149" s="76"/>
    </row>
    <row r="150" spans="1:17" ht="12.75" customHeight="1">
      <c r="A150" s="77" t="s">
        <v>79</v>
      </c>
      <c r="B150" s="40">
        <v>39.49</v>
      </c>
      <c r="C150" s="118" t="s">
        <v>188</v>
      </c>
      <c r="D150" s="86">
        <v>2.59626059208794</v>
      </c>
      <c r="E150" s="9">
        <v>0.822866605466108</v>
      </c>
      <c r="F150" s="9">
        <v>0.589786035264229</v>
      </c>
      <c r="G150" s="9">
        <v>0.23015295667590102</v>
      </c>
      <c r="H150" s="9">
        <v>0.0575557502662163</v>
      </c>
      <c r="I150" s="9">
        <v>0.769931328496447</v>
      </c>
      <c r="J150" s="9">
        <v>0.125967915919044</v>
      </c>
      <c r="K150" s="14">
        <v>7.49650216181426</v>
      </c>
      <c r="L150" s="9">
        <v>3.15251122144781</v>
      </c>
      <c r="M150" s="9">
        <v>1.73356705854604</v>
      </c>
      <c r="N150" s="9">
        <v>0.78540539992199</v>
      </c>
      <c r="O150" s="9">
        <v>1.69905056597938</v>
      </c>
      <c r="P150" s="9">
        <v>0.125967915919044</v>
      </c>
      <c r="Q150" s="33">
        <v>4.900241569726321</v>
      </c>
    </row>
    <row r="151" spans="1:17" ht="12.75" customHeight="1">
      <c r="A151" s="77" t="s">
        <v>80</v>
      </c>
      <c r="B151" s="40">
        <v>9.524</v>
      </c>
      <c r="C151" s="118" t="s">
        <v>187</v>
      </c>
      <c r="D151" s="86">
        <v>2.57394425612513</v>
      </c>
      <c r="E151" s="9">
        <v>0.45574169047637597</v>
      </c>
      <c r="F151" s="9">
        <v>1.51399145186903</v>
      </c>
      <c r="G151" s="9">
        <v>0.16806154794854</v>
      </c>
      <c r="H151" s="9">
        <v>0.00469494414067914</v>
      </c>
      <c r="I151" s="9">
        <v>0.367053880721484</v>
      </c>
      <c r="J151" s="9">
        <v>0.0644007409690303</v>
      </c>
      <c r="K151" s="14">
        <v>18.8354843458314</v>
      </c>
      <c r="L151" s="9">
        <v>0.606430277549562</v>
      </c>
      <c r="M151" s="9">
        <v>2.4321672078945498</v>
      </c>
      <c r="N151" s="9">
        <v>15.673534961123</v>
      </c>
      <c r="O151" s="9">
        <v>0.0589511582952737</v>
      </c>
      <c r="P151" s="9">
        <v>0.0644007409690303</v>
      </c>
      <c r="Q151" s="33">
        <v>16.2615400897062</v>
      </c>
    </row>
    <row r="152" spans="1:17" ht="12.75" customHeight="1">
      <c r="A152" s="106" t="s">
        <v>164</v>
      </c>
      <c r="B152" s="40">
        <v>190.12</v>
      </c>
      <c r="C152" s="118" t="s">
        <v>188</v>
      </c>
      <c r="D152" s="86">
        <v>2.90561597731747</v>
      </c>
      <c r="E152" s="9">
        <v>0.724003526953151</v>
      </c>
      <c r="F152" s="9">
        <v>0.928898476404197</v>
      </c>
      <c r="G152" s="9">
        <v>0.567065836442415</v>
      </c>
      <c r="H152" s="9">
        <v>0.15872653997539002</v>
      </c>
      <c r="I152" s="9">
        <v>0.427761391381542</v>
      </c>
      <c r="J152" s="9">
        <v>0.099160206160779</v>
      </c>
      <c r="K152" s="14">
        <v>8.98203725081555</v>
      </c>
      <c r="L152" s="9">
        <v>1.04471997855027</v>
      </c>
      <c r="M152" s="9">
        <v>1.03949606900519</v>
      </c>
      <c r="N152" s="9">
        <v>6.63732811448101</v>
      </c>
      <c r="O152" s="9">
        <v>0.161332882618301</v>
      </c>
      <c r="P152" s="9">
        <v>0.099160206160779</v>
      </c>
      <c r="Q152" s="78">
        <v>6.07642127349807</v>
      </c>
    </row>
    <row r="153" spans="1:17" ht="12.75" customHeight="1">
      <c r="A153" s="107" t="s">
        <v>81</v>
      </c>
      <c r="B153" s="42">
        <v>16.636</v>
      </c>
      <c r="C153" s="119" t="s">
        <v>188</v>
      </c>
      <c r="D153" s="87">
        <v>3.23830041678487</v>
      </c>
      <c r="E153" s="108">
        <v>0.694574054778697</v>
      </c>
      <c r="F153" s="108">
        <v>0.257912155359416</v>
      </c>
      <c r="G153" s="108">
        <v>0.891690776309011</v>
      </c>
      <c r="H153" s="108">
        <v>0.273545193645937</v>
      </c>
      <c r="I153" s="108">
        <v>1.02137863114173</v>
      </c>
      <c r="J153" s="108">
        <v>0.0991996055500781</v>
      </c>
      <c r="K153" s="75">
        <v>3.83368733359503</v>
      </c>
      <c r="L153" s="108">
        <v>0.348798216336042</v>
      </c>
      <c r="M153" s="108">
        <v>0.473000764062995</v>
      </c>
      <c r="N153" s="108">
        <v>2.1766853267301</v>
      </c>
      <c r="O153" s="108">
        <v>0.736003420915809</v>
      </c>
      <c r="P153" s="108">
        <v>0.0991996055500781</v>
      </c>
      <c r="Q153" s="109">
        <v>0.595386916810155</v>
      </c>
    </row>
    <row r="154" spans="1:17" ht="12.75" customHeight="1">
      <c r="A154" s="77" t="s">
        <v>82</v>
      </c>
      <c r="B154" s="40">
        <v>44.359</v>
      </c>
      <c r="C154" s="118" t="s">
        <v>187</v>
      </c>
      <c r="D154" s="86">
        <v>1.8693024453858</v>
      </c>
      <c r="E154" s="9">
        <v>0.388302599499186</v>
      </c>
      <c r="F154" s="9">
        <v>0.749315524021191</v>
      </c>
      <c r="G154" s="9">
        <v>0.13679559352853599</v>
      </c>
      <c r="H154" s="9">
        <v>0.0291361476526092</v>
      </c>
      <c r="I154" s="9">
        <v>0.452562790568843</v>
      </c>
      <c r="J154" s="9">
        <v>0.113189790115433</v>
      </c>
      <c r="K154" s="14">
        <v>3.98015519537506</v>
      </c>
      <c r="L154" s="9">
        <v>0.316395859748619</v>
      </c>
      <c r="M154" s="9">
        <v>1.22418247614441</v>
      </c>
      <c r="N154" s="9">
        <v>2.28644760806197</v>
      </c>
      <c r="O154" s="9">
        <v>0.0399394613046304</v>
      </c>
      <c r="P154" s="9">
        <v>0.113189790115433</v>
      </c>
      <c r="Q154" s="33">
        <v>2.11085274998926</v>
      </c>
    </row>
    <row r="155" spans="1:17" ht="12.75" customHeight="1">
      <c r="A155" s="77" t="s">
        <v>83</v>
      </c>
      <c r="B155" s="40">
        <v>4.459</v>
      </c>
      <c r="C155" s="118" t="s">
        <v>188</v>
      </c>
      <c r="D155" s="86">
        <v>2.68554608244382</v>
      </c>
      <c r="E155" s="9">
        <v>0.518194874191034</v>
      </c>
      <c r="F155" s="9">
        <v>0.31738436683698096</v>
      </c>
      <c r="G155" s="9">
        <v>0.752369200323806</v>
      </c>
      <c r="H155" s="9">
        <v>0.055212995483773494</v>
      </c>
      <c r="I155" s="9">
        <v>0.915296710992581</v>
      </c>
      <c r="J155" s="9">
        <v>0.127087934615646</v>
      </c>
      <c r="K155" s="14">
        <v>1.89912781481207</v>
      </c>
      <c r="L155" s="9">
        <v>0.49140799093514</v>
      </c>
      <c r="M155" s="9">
        <v>0.579593813584994</v>
      </c>
      <c r="N155" s="9">
        <v>0.5994681098578309</v>
      </c>
      <c r="O155" s="9">
        <v>0.10156996581846199</v>
      </c>
      <c r="P155" s="9">
        <v>0.127087934615646</v>
      </c>
      <c r="Q155" s="33">
        <v>-0.786418267631748</v>
      </c>
    </row>
    <row r="156" spans="1:17" ht="12.75" customHeight="1">
      <c r="A156" s="106" t="s">
        <v>84</v>
      </c>
      <c r="B156" s="40">
        <v>11.204</v>
      </c>
      <c r="C156" s="118" t="s">
        <v>188</v>
      </c>
      <c r="D156" s="86">
        <v>1.85233905597587</v>
      </c>
      <c r="E156" s="9">
        <v>0.635901313468717</v>
      </c>
      <c r="F156" s="9">
        <v>0.132663597245988</v>
      </c>
      <c r="G156" s="9">
        <v>0.114136064543019</v>
      </c>
      <c r="H156" s="9">
        <v>0.182208066007995</v>
      </c>
      <c r="I156" s="9">
        <v>0.762854027929306</v>
      </c>
      <c r="J156" s="9">
        <v>0.024575986780847502</v>
      </c>
      <c r="K156" s="14">
        <v>0.740741170331217</v>
      </c>
      <c r="L156" s="9">
        <v>0.291470575145946</v>
      </c>
      <c r="M156" s="9">
        <v>0.0842695329227931</v>
      </c>
      <c r="N156" s="9">
        <v>0.210808626490717</v>
      </c>
      <c r="O156" s="9">
        <v>0.12961644899091398</v>
      </c>
      <c r="P156" s="9">
        <v>0.024575986780847502</v>
      </c>
      <c r="Q156" s="78">
        <v>-1.11159788564466</v>
      </c>
    </row>
    <row r="157" spans="1:17" ht="12.75" customHeight="1">
      <c r="A157" s="107" t="s">
        <v>85</v>
      </c>
      <c r="B157" s="42">
        <v>9.814</v>
      </c>
      <c r="C157" s="119" t="s">
        <v>187</v>
      </c>
      <c r="D157" s="87">
        <v>1.47327151773773</v>
      </c>
      <c r="E157" s="108">
        <v>0.429439576048261</v>
      </c>
      <c r="F157" s="108">
        <v>0.124640296475638</v>
      </c>
      <c r="G157" s="108">
        <v>0.105614240266286</v>
      </c>
      <c r="H157" s="108">
        <v>0.0608393443366869</v>
      </c>
      <c r="I157" s="108">
        <v>0.7163120307980759</v>
      </c>
      <c r="J157" s="108">
        <v>0.0364260298127818</v>
      </c>
      <c r="K157" s="75">
        <v>0.501615617302374</v>
      </c>
      <c r="L157" s="108">
        <v>0.215229898625211</v>
      </c>
      <c r="M157" s="108">
        <v>0.11792347039739699</v>
      </c>
      <c r="N157" s="108">
        <v>0.11726520488068</v>
      </c>
      <c r="O157" s="108">
        <v>0.0147710135863052</v>
      </c>
      <c r="P157" s="108">
        <v>0.0364260298127818</v>
      </c>
      <c r="Q157" s="109">
        <v>-0.971655900435355</v>
      </c>
    </row>
    <row r="158" spans="1:17" ht="12.75" customHeight="1">
      <c r="A158" s="77" t="s">
        <v>128</v>
      </c>
      <c r="B158" s="40">
        <v>13.342</v>
      </c>
      <c r="C158" s="118" t="s">
        <v>187</v>
      </c>
      <c r="D158" s="86">
        <v>1.88540623517874</v>
      </c>
      <c r="E158" s="9">
        <v>0.430477897423727</v>
      </c>
      <c r="F158" s="9">
        <v>0.35670060881175497</v>
      </c>
      <c r="G158" s="9">
        <v>0.257067718837558</v>
      </c>
      <c r="H158" s="9">
        <v>0.10428048145515</v>
      </c>
      <c r="I158" s="9">
        <v>0.663024327298805</v>
      </c>
      <c r="J158" s="9">
        <v>0.0738552013517469</v>
      </c>
      <c r="K158" s="14">
        <v>2.3307542235197802</v>
      </c>
      <c r="L158" s="9">
        <v>0.41136498173595903</v>
      </c>
      <c r="M158" s="9">
        <v>0.356274039152959</v>
      </c>
      <c r="N158" s="9">
        <v>1.3111563519762301</v>
      </c>
      <c r="O158" s="9">
        <v>0.178103649302878</v>
      </c>
      <c r="P158" s="9">
        <v>0.0738552013517469</v>
      </c>
      <c r="Q158" s="33">
        <v>0.445347988341034</v>
      </c>
    </row>
    <row r="159" spans="1:17" ht="12.75" customHeight="1">
      <c r="A159" s="77" t="s">
        <v>166</v>
      </c>
      <c r="B159" s="40">
        <v>6.107</v>
      </c>
      <c r="C159" s="118" t="s">
        <v>187</v>
      </c>
      <c r="D159" s="86">
        <v>2.03229650663831</v>
      </c>
      <c r="E159" s="9">
        <v>0.573916465823065</v>
      </c>
      <c r="F159" s="9">
        <v>0.198970783390758</v>
      </c>
      <c r="G159" s="9">
        <v>0.412460637694146</v>
      </c>
      <c r="H159" s="9">
        <v>0.159252169990606</v>
      </c>
      <c r="I159" s="9">
        <v>0.640651593725883</v>
      </c>
      <c r="J159" s="9">
        <v>0.047044856013853595</v>
      </c>
      <c r="K159" s="14">
        <v>0.6724699147537779</v>
      </c>
      <c r="L159" s="9">
        <v>0.35368310435807804</v>
      </c>
      <c r="M159" s="9">
        <v>0.113307935913173</v>
      </c>
      <c r="N159" s="9">
        <v>0.0449889382350822</v>
      </c>
      <c r="O159" s="9">
        <v>0.113445080233591</v>
      </c>
      <c r="P159" s="9">
        <v>0.047044856013853595</v>
      </c>
      <c r="Q159" s="33">
        <v>-1.35982659188453</v>
      </c>
    </row>
    <row r="160" spans="1:17" ht="12.75" customHeight="1">
      <c r="A160" s="106" t="s">
        <v>86</v>
      </c>
      <c r="B160" s="40">
        <v>13.354</v>
      </c>
      <c r="C160" s="118" t="s">
        <v>187</v>
      </c>
      <c r="D160" s="86">
        <v>1.7736324575834899</v>
      </c>
      <c r="E160" s="9">
        <v>0.427555801979383</v>
      </c>
      <c r="F160" s="9">
        <v>0.218258831028507</v>
      </c>
      <c r="G160" s="9">
        <v>0.564151788859254</v>
      </c>
      <c r="H160" s="9">
        <v>0.0153752439859256</v>
      </c>
      <c r="I160" s="9">
        <v>0.490652070363015</v>
      </c>
      <c r="J160" s="9">
        <v>0.0576387213674028</v>
      </c>
      <c r="K160" s="14">
        <v>1.1246270322877698</v>
      </c>
      <c r="L160" s="9">
        <v>0.426112290530055</v>
      </c>
      <c r="M160" s="9">
        <v>0.19611443158346</v>
      </c>
      <c r="N160" s="9">
        <v>0.39979093091365303</v>
      </c>
      <c r="O160" s="9">
        <v>0.0449706578931994</v>
      </c>
      <c r="P160" s="9">
        <v>0.0576387213674028</v>
      </c>
      <c r="Q160" s="78">
        <v>-0.649005425295717</v>
      </c>
    </row>
    <row r="161" spans="1:17" ht="12.75" customHeight="1">
      <c r="A161" s="107" t="s">
        <v>87</v>
      </c>
      <c r="B161" s="42">
        <v>9.72</v>
      </c>
      <c r="C161" s="119" t="s">
        <v>186</v>
      </c>
      <c r="D161" s="87">
        <v>0.675994229491475</v>
      </c>
      <c r="E161" s="108">
        <v>0.34523164946608</v>
      </c>
      <c r="F161" s="108">
        <v>0.0440294378799472</v>
      </c>
      <c r="G161" s="108">
        <v>0.10295594706189899</v>
      </c>
      <c r="H161" s="108">
        <v>0.0452897058541677</v>
      </c>
      <c r="I161" s="108">
        <v>0.10498394571288</v>
      </c>
      <c r="J161" s="108">
        <v>0.0335035435165008</v>
      </c>
      <c r="K161" s="75">
        <v>0.30839241361611697</v>
      </c>
      <c r="L161" s="108">
        <v>0.216792948071184</v>
      </c>
      <c r="M161" s="108">
        <v>0.0344132256055217</v>
      </c>
      <c r="N161" s="108">
        <v>0.00886273463907996</v>
      </c>
      <c r="O161" s="108">
        <v>0.0148199617838302</v>
      </c>
      <c r="P161" s="108">
        <v>0.0335035435165008</v>
      </c>
      <c r="Q161" s="109">
        <v>-0.367601815875358</v>
      </c>
    </row>
    <row r="162" spans="1:17" ht="12.75" customHeight="1">
      <c r="A162" s="77" t="s">
        <v>88</v>
      </c>
      <c r="B162" s="40">
        <v>7.174</v>
      </c>
      <c r="C162" s="118" t="s">
        <v>187</v>
      </c>
      <c r="D162" s="86">
        <v>1.9107713827361599</v>
      </c>
      <c r="E162" s="9">
        <v>0.40747216079159</v>
      </c>
      <c r="F162" s="9">
        <v>0.307114084037377</v>
      </c>
      <c r="G162" s="9">
        <v>0.570653819259398</v>
      </c>
      <c r="H162" s="9">
        <v>0.0374612301818283</v>
      </c>
      <c r="I162" s="9">
        <v>0.517578870247449</v>
      </c>
      <c r="J162" s="9">
        <v>0.0704912182185135</v>
      </c>
      <c r="K162" s="14">
        <v>1.83929195717502</v>
      </c>
      <c r="L162" s="9">
        <v>0.41041081100842897</v>
      </c>
      <c r="M162" s="9">
        <v>0.28695608770790604</v>
      </c>
      <c r="N162" s="9">
        <v>0.842312538398733</v>
      </c>
      <c r="O162" s="9">
        <v>0.229121301841437</v>
      </c>
      <c r="P162" s="9">
        <v>0.0704912182185135</v>
      </c>
      <c r="Q162" s="33">
        <v>-0.07147942556113711</v>
      </c>
    </row>
    <row r="163" spans="1:17" ht="12.75" customHeight="1">
      <c r="A163" s="77" t="s">
        <v>170</v>
      </c>
      <c r="B163" s="40">
        <v>2.696</v>
      </c>
      <c r="C163" s="118" t="s">
        <v>188</v>
      </c>
      <c r="D163" s="86">
        <v>1.92656397254493</v>
      </c>
      <c r="E163" s="9">
        <v>0.526410281935835</v>
      </c>
      <c r="F163" s="9">
        <v>0.10202333150531401</v>
      </c>
      <c r="G163" s="9">
        <v>0.225251354568448</v>
      </c>
      <c r="H163" s="9">
        <v>0.167609081849532</v>
      </c>
      <c r="I163" s="9">
        <v>0.865143370511369</v>
      </c>
      <c r="J163" s="9">
        <v>0.0401265521744295</v>
      </c>
      <c r="K163" s="14">
        <v>0.38376484253916</v>
      </c>
      <c r="L163" s="9">
        <v>0.1871561967078</v>
      </c>
      <c r="M163" s="9">
        <v>0</v>
      </c>
      <c r="N163" s="9">
        <v>0.104856075429431</v>
      </c>
      <c r="O163" s="9">
        <v>0.0516260182274996</v>
      </c>
      <c r="P163" s="9">
        <v>0.0401265521744295</v>
      </c>
      <c r="Q163" s="33">
        <v>-1.54279913000577</v>
      </c>
    </row>
    <row r="164" spans="1:17" ht="12.75" customHeight="1">
      <c r="A164" s="106" t="s">
        <v>89</v>
      </c>
      <c r="B164" s="40">
        <v>107.487</v>
      </c>
      <c r="C164" s="118" t="s">
        <v>188</v>
      </c>
      <c r="D164" s="86">
        <v>2.99637644712065</v>
      </c>
      <c r="E164" s="9">
        <v>0.8299210036248109</v>
      </c>
      <c r="F164" s="9">
        <v>0.323302008891714</v>
      </c>
      <c r="G164" s="9">
        <v>0.33347413029415496</v>
      </c>
      <c r="H164" s="9">
        <v>0.0847251172192241</v>
      </c>
      <c r="I164" s="9">
        <v>1.36829044439406</v>
      </c>
      <c r="J164" s="9">
        <v>0.0566637426966897</v>
      </c>
      <c r="K164" s="14">
        <v>1.4695285851450701</v>
      </c>
      <c r="L164" s="9">
        <v>0.49923921760588397</v>
      </c>
      <c r="M164" s="9">
        <v>0.27081958539239204</v>
      </c>
      <c r="N164" s="9">
        <v>0.49578817509230205</v>
      </c>
      <c r="O164" s="9">
        <v>0.147017864357802</v>
      </c>
      <c r="P164" s="9">
        <v>0.0566637426966897</v>
      </c>
      <c r="Q164" s="78">
        <v>-1.5268478619755799</v>
      </c>
    </row>
    <row r="165" spans="1:17" ht="12.75" customHeight="1">
      <c r="A165" s="107" t="s">
        <v>90</v>
      </c>
      <c r="B165" s="42">
        <v>5.595</v>
      </c>
      <c r="C165" s="119" t="s">
        <v>187</v>
      </c>
      <c r="D165" s="87">
        <v>1.55840204269422</v>
      </c>
      <c r="E165" s="108">
        <v>0.394727368930647</v>
      </c>
      <c r="F165" s="108">
        <v>0.28974980321266497</v>
      </c>
      <c r="G165" s="108">
        <v>0.43126479274102797</v>
      </c>
      <c r="H165" s="108">
        <v>0.042392969022307096</v>
      </c>
      <c r="I165" s="108">
        <v>0.360312140348073</v>
      </c>
      <c r="J165" s="108">
        <v>0.0399549684395047</v>
      </c>
      <c r="K165" s="75">
        <v>2.82072406225587</v>
      </c>
      <c r="L165" s="108">
        <v>0.446945559679769</v>
      </c>
      <c r="M165" s="108">
        <v>0.5847717152712151</v>
      </c>
      <c r="N165" s="108">
        <v>1.24047372991013</v>
      </c>
      <c r="O165" s="108">
        <v>0.508578088955246</v>
      </c>
      <c r="P165" s="108">
        <v>0.0399549684395047</v>
      </c>
      <c r="Q165" s="109">
        <v>1.26232201956164</v>
      </c>
    </row>
    <row r="166" spans="1:17" ht="12.75" customHeight="1">
      <c r="A166" s="77" t="s">
        <v>91</v>
      </c>
      <c r="B166" s="40">
        <v>3.343</v>
      </c>
      <c r="C166" s="118" t="s">
        <v>188</v>
      </c>
      <c r="D166" s="86">
        <v>2.8728554726428</v>
      </c>
      <c r="E166" s="9">
        <v>0.423742180589725</v>
      </c>
      <c r="F166" s="9">
        <v>0.499976170324131</v>
      </c>
      <c r="G166" s="9">
        <v>0.22010645056165398</v>
      </c>
      <c r="H166" s="9">
        <v>0.673286817740209</v>
      </c>
      <c r="I166" s="9">
        <v>1.02100694158157</v>
      </c>
      <c r="J166" s="9">
        <v>0.034736911845509096</v>
      </c>
      <c r="K166" s="14">
        <v>3.14719848010732</v>
      </c>
      <c r="L166" s="9">
        <v>0.208932529057801</v>
      </c>
      <c r="M166" s="9">
        <v>0.49640859699818995</v>
      </c>
      <c r="N166" s="9">
        <v>1.78840224217427</v>
      </c>
      <c r="O166" s="9">
        <v>0.618718200031544</v>
      </c>
      <c r="P166" s="9">
        <v>0.034736911845509096</v>
      </c>
      <c r="Q166" s="33">
        <v>0.27434300746451695</v>
      </c>
    </row>
    <row r="167" spans="1:17" ht="12.75" customHeight="1">
      <c r="A167" s="77" t="s">
        <v>92</v>
      </c>
      <c r="B167" s="40">
        <v>6.127</v>
      </c>
      <c r="C167" s="118" t="s">
        <v>187</v>
      </c>
      <c r="D167" s="86">
        <v>3.19248854477219</v>
      </c>
      <c r="E167" s="9">
        <v>0.703818627275667</v>
      </c>
      <c r="F167" s="9">
        <v>1.1061947340946299</v>
      </c>
      <c r="G167" s="9">
        <v>0.870088425909192</v>
      </c>
      <c r="H167" s="9">
        <v>0.0230161414689678</v>
      </c>
      <c r="I167" s="9">
        <v>0.380838500139577</v>
      </c>
      <c r="J167" s="9">
        <v>0.10853211588415801</v>
      </c>
      <c r="K167" s="14">
        <v>11.2399820873819</v>
      </c>
      <c r="L167" s="9">
        <v>2.1059327477963303</v>
      </c>
      <c r="M167" s="9">
        <v>2.37364589298735</v>
      </c>
      <c r="N167" s="9">
        <v>6.5951988395576</v>
      </c>
      <c r="O167" s="9">
        <v>0.056672491156425205</v>
      </c>
      <c r="P167" s="9">
        <v>0.10853211588415801</v>
      </c>
      <c r="Q167" s="33">
        <v>8.04749354260967</v>
      </c>
    </row>
    <row r="168" spans="1:17" ht="12.75" customHeight="1">
      <c r="A168" s="106" t="s">
        <v>93</v>
      </c>
      <c r="B168" s="40">
        <v>28.508</v>
      </c>
      <c r="C168" s="118" t="s">
        <v>187</v>
      </c>
      <c r="D168" s="86">
        <v>1.5369916009149398</v>
      </c>
      <c r="E168" s="9">
        <v>0.499519248914038</v>
      </c>
      <c r="F168" s="9">
        <v>0.487987664255627</v>
      </c>
      <c r="G168" s="9">
        <v>0.189350514464858</v>
      </c>
      <c r="H168" s="9">
        <v>0.0159876393988145</v>
      </c>
      <c r="I168" s="9">
        <v>0.259695923869427</v>
      </c>
      <c r="J168" s="9">
        <v>0.0844506100121706</v>
      </c>
      <c r="K168" s="14">
        <v>3.8602671466530603</v>
      </c>
      <c r="L168" s="9">
        <v>0.36098048500096097</v>
      </c>
      <c r="M168" s="9">
        <v>0.496458290334766</v>
      </c>
      <c r="N168" s="9">
        <v>2.68164677991919</v>
      </c>
      <c r="O168" s="9">
        <v>0.236730981385976</v>
      </c>
      <c r="P168" s="9">
        <v>0.0844506100121706</v>
      </c>
      <c r="Q168" s="78">
        <v>2.32327554573813</v>
      </c>
    </row>
    <row r="169" spans="1:17" ht="12.75" customHeight="1">
      <c r="A169" s="107" t="s">
        <v>182</v>
      </c>
      <c r="B169" s="42">
        <v>1.328</v>
      </c>
      <c r="C169" s="119" t="s">
        <v>185</v>
      </c>
      <c r="D169" s="87">
        <v>3.0910502573821</v>
      </c>
      <c r="E169" s="108">
        <v>0.495652613782864</v>
      </c>
      <c r="F169" s="108">
        <v>0.16913026062540001</v>
      </c>
      <c r="G169" s="108">
        <v>0.352562753907811</v>
      </c>
      <c r="H169" s="108">
        <v>0.165939979079995</v>
      </c>
      <c r="I169" s="108">
        <v>1.9060400196025902</v>
      </c>
      <c r="J169" s="108">
        <v>0.00172463038343966</v>
      </c>
      <c r="K169" s="75">
        <v>1.5656485969604301</v>
      </c>
      <c r="L169" s="108">
        <v>0.0659005105867188</v>
      </c>
      <c r="M169" s="108">
        <v>0.0062422418525678505</v>
      </c>
      <c r="N169" s="108">
        <v>0.141703712829482</v>
      </c>
      <c r="O169" s="108">
        <v>1.35007750130822</v>
      </c>
      <c r="P169" s="108">
        <v>0.00172463038343966</v>
      </c>
      <c r="Q169" s="109">
        <v>-1.52540166042167</v>
      </c>
    </row>
    <row r="170" spans="1:17" ht="12.75" customHeight="1">
      <c r="A170" s="77" t="s">
        <v>184</v>
      </c>
      <c r="B170" s="40">
        <v>3.339</v>
      </c>
      <c r="C170" s="118" t="s">
        <v>188</v>
      </c>
      <c r="D170" s="86">
        <v>5.13069685446962</v>
      </c>
      <c r="E170" s="9">
        <v>0.47572696636324</v>
      </c>
      <c r="F170" s="9">
        <v>3.0869159485671798</v>
      </c>
      <c r="G170" s="9">
        <v>0.771445923268787</v>
      </c>
      <c r="H170" s="9">
        <v>0.173243817400025</v>
      </c>
      <c r="I170" s="9">
        <v>0.500941313585163</v>
      </c>
      <c r="J170" s="9">
        <v>0.122422885285229</v>
      </c>
      <c r="K170" s="14">
        <v>9.90939536884288</v>
      </c>
      <c r="L170" s="9">
        <v>1.17756885762604</v>
      </c>
      <c r="M170" s="9">
        <v>5.30526905634606</v>
      </c>
      <c r="N170" s="9">
        <v>1.0549949176908202</v>
      </c>
      <c r="O170" s="9">
        <v>2.2491396518947298</v>
      </c>
      <c r="P170" s="9">
        <v>0.122422885285229</v>
      </c>
      <c r="Q170" s="33">
        <v>4.77869851437326</v>
      </c>
    </row>
    <row r="171" spans="1:17" ht="12.75" customHeight="1">
      <c r="A171" s="77" t="s">
        <v>151</v>
      </c>
      <c r="B171" s="40">
        <v>27.656</v>
      </c>
      <c r="C171" s="118" t="s">
        <v>188</v>
      </c>
      <c r="D171" s="86">
        <v>2.89448992994669</v>
      </c>
      <c r="E171" s="9">
        <v>0.435268554808222</v>
      </c>
      <c r="F171" s="9">
        <v>0.689299784706371</v>
      </c>
      <c r="G171" s="9">
        <v>0.138737106004329</v>
      </c>
      <c r="H171" s="9">
        <v>0.163112377011732</v>
      </c>
      <c r="I171" s="9">
        <v>1.41882156607908</v>
      </c>
      <c r="J171" s="9">
        <v>0.0492505413369529</v>
      </c>
      <c r="K171" s="14">
        <v>2.8144630264851798</v>
      </c>
      <c r="L171" s="9">
        <v>0.204063093475815</v>
      </c>
      <c r="M171" s="9">
        <v>0.620574613428341</v>
      </c>
      <c r="N171" s="9">
        <v>1.9007163413349002</v>
      </c>
      <c r="O171" s="9">
        <v>0.0398584369091716</v>
      </c>
      <c r="P171" s="9">
        <v>0.0492505413369529</v>
      </c>
      <c r="Q171" s="33">
        <v>-0.08002690346150171</v>
      </c>
    </row>
    <row r="172" spans="1:17" ht="12.75" customHeight="1">
      <c r="A172" s="106" t="s">
        <v>342</v>
      </c>
      <c r="B172" s="40">
        <v>8.119999999999777</v>
      </c>
      <c r="C172" s="118"/>
      <c r="D172" s="86"/>
      <c r="E172" s="9"/>
      <c r="F172" s="9"/>
      <c r="G172" s="9"/>
      <c r="H172" s="9"/>
      <c r="I172" s="9"/>
      <c r="J172" s="9"/>
      <c r="K172" s="14"/>
      <c r="L172" s="9"/>
      <c r="M172" s="9"/>
      <c r="N172" s="9"/>
      <c r="O172" s="9"/>
      <c r="P172" s="9"/>
      <c r="Q172" s="78"/>
    </row>
    <row r="173" spans="1:17" ht="12.75" customHeight="1">
      <c r="A173" s="11"/>
      <c r="B173" s="40"/>
      <c r="C173" s="118"/>
      <c r="D173" s="24"/>
      <c r="E173" s="25"/>
      <c r="F173" s="24"/>
      <c r="G173" s="24"/>
      <c r="H173" s="24"/>
      <c r="I173" s="9"/>
      <c r="J173" s="25"/>
      <c r="K173" s="25"/>
      <c r="L173" s="25"/>
      <c r="M173" s="24"/>
      <c r="N173" s="24"/>
      <c r="O173" s="24"/>
      <c r="P173" s="9"/>
      <c r="Q173" s="8"/>
    </row>
    <row r="174" spans="1:18" s="6" customFormat="1" ht="12.75" customHeight="1">
      <c r="A174" s="104" t="s">
        <v>343</v>
      </c>
      <c r="B174" s="101">
        <v>341.61899999999997</v>
      </c>
      <c r="C174" s="117">
        <v>0</v>
      </c>
      <c r="D174" s="85">
        <v>7.901022371666953</v>
      </c>
      <c r="E174" s="102">
        <v>1.064189566049051</v>
      </c>
      <c r="F174" s="102">
        <v>0.1530433106916632</v>
      </c>
      <c r="G174" s="102">
        <v>1.0872136177097471</v>
      </c>
      <c r="H174" s="102">
        <v>0.1043903998216217</v>
      </c>
      <c r="I174" s="102">
        <v>5.419908835313162</v>
      </c>
      <c r="J174" s="102">
        <v>0.07227664208171526</v>
      </c>
      <c r="K174" s="13">
        <v>4.933782020129487</v>
      </c>
      <c r="L174" s="102">
        <v>1.6753398408946631</v>
      </c>
      <c r="M174" s="102">
        <v>0.2543091433314359</v>
      </c>
      <c r="N174" s="102">
        <v>2.213268412294951</v>
      </c>
      <c r="O174" s="102">
        <v>0.7185879815267124</v>
      </c>
      <c r="P174" s="102">
        <v>0.07227664208171526</v>
      </c>
      <c r="Q174" s="105">
        <v>-2.96724035153747</v>
      </c>
      <c r="R174" s="76"/>
    </row>
    <row r="175" spans="1:17" ht="12.75" customHeight="1">
      <c r="A175" t="s">
        <v>94</v>
      </c>
      <c r="B175" s="40">
        <v>32.945</v>
      </c>
      <c r="C175" s="118" t="s">
        <v>185</v>
      </c>
      <c r="D175" s="86">
        <v>7.01390405308705</v>
      </c>
      <c r="E175" s="9">
        <v>0.953531835216892</v>
      </c>
      <c r="F175" s="9">
        <v>0.26465761442519803</v>
      </c>
      <c r="G175" s="9">
        <v>1.59352760170684</v>
      </c>
      <c r="H175" s="9">
        <v>0.121266023068895</v>
      </c>
      <c r="I175" s="9">
        <v>4.03239955703011</v>
      </c>
      <c r="J175" s="9">
        <v>0.0485214216391103</v>
      </c>
      <c r="K175" s="14">
        <v>14.919932052664501</v>
      </c>
      <c r="L175" s="9">
        <v>2.61395468677261</v>
      </c>
      <c r="M175" s="9">
        <v>0.235578352226056</v>
      </c>
      <c r="N175" s="9">
        <v>8.42981143172788</v>
      </c>
      <c r="O175" s="9">
        <v>3.5920661602988</v>
      </c>
      <c r="P175" s="9">
        <v>0.0485214216391103</v>
      </c>
      <c r="Q175" s="33">
        <v>7.90602799957741</v>
      </c>
    </row>
    <row r="176" spans="1:17" ht="12.75" customHeight="1">
      <c r="A176" t="s">
        <v>95</v>
      </c>
      <c r="B176" s="40">
        <v>308.674</v>
      </c>
      <c r="C176" s="118" t="s">
        <v>185</v>
      </c>
      <c r="D176" s="86">
        <v>7.9957051535197</v>
      </c>
      <c r="E176" s="9">
        <v>1.07600014595622</v>
      </c>
      <c r="F176" s="9">
        <v>0.141130635064622</v>
      </c>
      <c r="G176" s="9">
        <v>1.0331743588062299</v>
      </c>
      <c r="H176" s="9">
        <v>0.10258925230715199</v>
      </c>
      <c r="I176" s="9">
        <v>5.56799870738867</v>
      </c>
      <c r="J176" s="9">
        <v>0.0748120539968154</v>
      </c>
      <c r="K176" s="14">
        <v>3.86795298100774</v>
      </c>
      <c r="L176" s="9">
        <v>1.57516079731649</v>
      </c>
      <c r="M176" s="9">
        <v>0.25630829425754803</v>
      </c>
      <c r="N176" s="9">
        <v>1.54977226498349</v>
      </c>
      <c r="O176" s="9">
        <v>0.411899570453391</v>
      </c>
      <c r="P176" s="9">
        <v>0.0748120539968154</v>
      </c>
      <c r="Q176" s="33">
        <v>-4.12775217251196</v>
      </c>
    </row>
    <row r="177" spans="1:17" ht="12.75" customHeight="1">
      <c r="A177" s="11"/>
      <c r="B177" s="40"/>
      <c r="C177" s="118"/>
      <c r="D177" s="26"/>
      <c r="E177" s="9"/>
      <c r="F177" s="9"/>
      <c r="G177" s="9"/>
      <c r="H177" s="9"/>
      <c r="I177" s="9"/>
      <c r="J177" s="9"/>
      <c r="K177" s="26"/>
      <c r="L177" s="9"/>
      <c r="M177" s="9"/>
      <c r="N177" s="9"/>
      <c r="O177" s="9"/>
      <c r="P177" s="9"/>
      <c r="Q177" s="8"/>
    </row>
    <row r="178" spans="1:18" s="6" customFormat="1" ht="12.75" customHeight="1">
      <c r="A178" s="104" t="s">
        <v>154</v>
      </c>
      <c r="B178" s="101">
        <v>34.486</v>
      </c>
      <c r="C178" s="117">
        <v>0</v>
      </c>
      <c r="D178" s="85">
        <v>5.367936675210309</v>
      </c>
      <c r="E178" s="102">
        <v>0.576176148063402</v>
      </c>
      <c r="F178" s="102">
        <v>1.13931668162339</v>
      </c>
      <c r="G178" s="102">
        <v>0.92753285207809</v>
      </c>
      <c r="H178" s="102">
        <v>0.354357112624098</v>
      </c>
      <c r="I178" s="102">
        <v>2.3150769251809202</v>
      </c>
      <c r="J178" s="102">
        <v>0.0554769556403983</v>
      </c>
      <c r="K178" s="13">
        <v>11.119582837707</v>
      </c>
      <c r="L178" s="102">
        <v>1.2172032341973</v>
      </c>
      <c r="M178" s="102">
        <v>4.31869160629402</v>
      </c>
      <c r="N178" s="102">
        <v>2.8062140257486297</v>
      </c>
      <c r="O178" s="102">
        <v>2.72199701582669</v>
      </c>
      <c r="P178" s="102">
        <v>0.0554769556403983</v>
      </c>
      <c r="Q178" s="105">
        <v>5.75164616249674</v>
      </c>
      <c r="R178" s="76"/>
    </row>
    <row r="179" spans="1:17" ht="12.75" customHeight="1">
      <c r="A179" s="77" t="s">
        <v>163</v>
      </c>
      <c r="B179" s="40">
        <v>20.854</v>
      </c>
      <c r="C179" s="118" t="s">
        <v>185</v>
      </c>
      <c r="D179" s="86">
        <v>6.83868149081648</v>
      </c>
      <c r="E179" s="9">
        <v>0.6380917507852261</v>
      </c>
      <c r="F179" s="9">
        <v>1.78423799654978</v>
      </c>
      <c r="G179" s="9">
        <v>1.12492739413836</v>
      </c>
      <c r="H179" s="9">
        <v>0.158353282763523</v>
      </c>
      <c r="I179" s="9">
        <v>3.11147574444357</v>
      </c>
      <c r="J179" s="9">
        <v>0.0215953221360233</v>
      </c>
      <c r="K179" s="14">
        <v>14.7121847624855</v>
      </c>
      <c r="L179" s="9">
        <v>1.73947969492073</v>
      </c>
      <c r="M179" s="9">
        <v>6.492119704386551</v>
      </c>
      <c r="N179" s="9">
        <v>2.65140331855974</v>
      </c>
      <c r="O179" s="9">
        <v>3.80758672248247</v>
      </c>
      <c r="P179" s="9">
        <v>0.0215953221360233</v>
      </c>
      <c r="Q179" s="33">
        <v>7.87350327166903</v>
      </c>
    </row>
    <row r="180" spans="1:17" ht="12.75" customHeight="1">
      <c r="A180" s="77" t="s">
        <v>71</v>
      </c>
      <c r="B180" s="40">
        <v>4.193</v>
      </c>
      <c r="C180" s="118" t="s">
        <v>185</v>
      </c>
      <c r="D180" s="86">
        <v>4.89179234738949</v>
      </c>
      <c r="E180" s="9">
        <v>0.7352395076002171</v>
      </c>
      <c r="F180" s="9">
        <v>0.23211453471416</v>
      </c>
      <c r="G180" s="9">
        <v>1.25873180587066</v>
      </c>
      <c r="H180" s="9">
        <v>0.313450790877157</v>
      </c>
      <c r="I180" s="9">
        <v>2.28819720505486</v>
      </c>
      <c r="J180" s="9">
        <v>0.0640585032724348</v>
      </c>
      <c r="K180" s="14">
        <v>10.7671129128899</v>
      </c>
      <c r="L180" s="9">
        <v>0.443641449713525</v>
      </c>
      <c r="M180" s="9">
        <v>3.11030317014717</v>
      </c>
      <c r="N180" s="9">
        <v>5.05934673144868</v>
      </c>
      <c r="O180" s="9">
        <v>2.08976305830813</v>
      </c>
      <c r="P180" s="9">
        <v>0.0640585032724348</v>
      </c>
      <c r="Q180" s="33">
        <v>5.87532056550045</v>
      </c>
    </row>
    <row r="181" spans="1:17" ht="12.75" customHeight="1">
      <c r="A181" s="106" t="s">
        <v>73</v>
      </c>
      <c r="B181" s="40">
        <v>6.423</v>
      </c>
      <c r="C181" s="118" t="s">
        <v>186</v>
      </c>
      <c r="D181" s="86">
        <v>2.13706255897722</v>
      </c>
      <c r="E181" s="9">
        <v>0.252752105012664</v>
      </c>
      <c r="F181" s="9">
        <v>0.0544927088751795</v>
      </c>
      <c r="G181" s="9">
        <v>0.354199851976214</v>
      </c>
      <c r="H181" s="9">
        <v>0.738182663842046</v>
      </c>
      <c r="I181" s="9">
        <v>0.576444285766802</v>
      </c>
      <c r="J181" s="9">
        <v>0.160990943504316</v>
      </c>
      <c r="K181" s="14">
        <v>3.75008937854828</v>
      </c>
      <c r="L181" s="9">
        <v>0.41292185268156</v>
      </c>
      <c r="M181" s="9">
        <v>0.0422746188736181</v>
      </c>
      <c r="N181" s="9">
        <v>2.53128025365343</v>
      </c>
      <c r="O181" s="9">
        <v>0.602621709835357</v>
      </c>
      <c r="P181" s="9">
        <v>0.160990943504316</v>
      </c>
      <c r="Q181" s="78">
        <v>1.61302681957106</v>
      </c>
    </row>
    <row r="182" spans="1:17" ht="12.75" customHeight="1">
      <c r="A182" s="107" t="s">
        <v>342</v>
      </c>
      <c r="B182" s="42">
        <v>3.0159999999999982</v>
      </c>
      <c r="C182" s="119"/>
      <c r="D182" s="87"/>
      <c r="E182" s="108"/>
      <c r="F182" s="108"/>
      <c r="G182" s="108"/>
      <c r="H182" s="108"/>
      <c r="I182" s="108"/>
      <c r="J182" s="108"/>
      <c r="K182" s="75"/>
      <c r="L182" s="108"/>
      <c r="M182" s="108"/>
      <c r="N182" s="108"/>
      <c r="O182" s="108"/>
      <c r="P182" s="108"/>
      <c r="Q182" s="109"/>
    </row>
    <row r="184" spans="1:4" ht="15.75">
      <c r="A184" s="15" t="s">
        <v>121</v>
      </c>
      <c r="B184" s="39"/>
      <c r="C184" s="120"/>
      <c r="D184" s="26"/>
    </row>
    <row r="185" spans="1:4" ht="12.75">
      <c r="A185" s="5" t="s">
        <v>347</v>
      </c>
      <c r="B185" s="39"/>
      <c r="C185" s="120"/>
      <c r="D185" s="26"/>
    </row>
    <row r="186" spans="1:11" ht="12.75">
      <c r="A186" s="125" t="s">
        <v>352</v>
      </c>
      <c r="B186" s="121"/>
      <c r="C186" s="122"/>
      <c r="D186" s="123"/>
      <c r="E186" s="124"/>
      <c r="F186" s="124"/>
      <c r="G186" s="124"/>
      <c r="H186" s="124"/>
      <c r="I186" s="124"/>
      <c r="J186" s="124"/>
      <c r="K186" s="123"/>
    </row>
    <row r="187" spans="1:4" ht="12.75">
      <c r="A187" s="8" t="s">
        <v>348</v>
      </c>
      <c r="B187" s="39"/>
      <c r="C187" s="120"/>
      <c r="D187" s="26"/>
    </row>
    <row r="188" spans="1:4" ht="12.75">
      <c r="A188" s="8" t="s">
        <v>346</v>
      </c>
      <c r="B188" s="39"/>
      <c r="C188" s="120"/>
      <c r="D188" s="26"/>
    </row>
    <row r="189" ht="12.75">
      <c r="A189" s="8" t="s">
        <v>349</v>
      </c>
    </row>
    <row r="190" ht="12.75">
      <c r="A190" s="5" t="s">
        <v>345</v>
      </c>
    </row>
    <row r="191" ht="12.75">
      <c r="A191" s="5" t="s">
        <v>122</v>
      </c>
    </row>
    <row r="192" ht="12.75">
      <c r="A192" s="5" t="s">
        <v>351</v>
      </c>
    </row>
    <row r="193" spans="1:2" ht="14.25">
      <c r="A193" s="28"/>
      <c r="B193" s="5"/>
    </row>
  </sheetData>
  <sheetProtection/>
  <mergeCells count="2">
    <mergeCell ref="D5:J5"/>
    <mergeCell ref="K5:P5"/>
  </mergeCells>
  <hyperlinks>
    <hyperlink ref="D5:J5" r:id="rId1" display="ECOLOGICAL FOOTPRINT (global hectares per capita)"/>
    <hyperlink ref="K5:P5" r:id="rId2" display="BIOCAPACITY (global hectares per capita)"/>
    <hyperlink ref="A186:J186" r:id="rId3" display="Unless otherwise noted, all data from Global Footprint Network, 2010. The Ecological Footprint Atlas 2010, www.footprintnetwork.org/atlas"/>
    <hyperlink ref="A186" r:id="rId4" display="Unless otherwise noted, all data from Global Footprint Network, 2010. The Ecological Footprint Atlas 2010, www.footprintnetwork.org/atlas"/>
    <hyperlink ref="A186:K186" r:id="rId5" display="Unless otherwise noted, all data from Global Footprint Network, 2010. The Ecological Footprint Atlas 2010, www.footprintnetwork.org/atlas"/>
    <hyperlink ref="A3:F3" r:id="rId6" display="Results from National Footprint Accounts 2010 edition, www.footprintnetwork.org. Extracted on October 13, 2010"/>
  </hyperlinks>
  <printOptions/>
  <pageMargins left="0.36" right="0.22" top="0.38" bottom="0.63" header="0.26" footer="0.35"/>
  <pageSetup fitToHeight="4" fitToWidth="1" horizontalDpi="600" verticalDpi="600" orientation="landscape" scale="67" r:id="rId8"/>
  <headerFooter alignWithMargins="0">
    <oddFooter>&amp;C&amp;"Arial,Italic"&amp;A &amp;"Arial,Regular"of &amp;"Arial,Italic"&amp;F&amp;"Arial,Regular", page &amp;P of &amp;N, printed: &amp;D, © Global Footprint Network 2010. For more info, contact &amp;"Arial,Bold"www.footprintnetwork.org</oddFooter>
  </headerFooter>
  <drawing r:id="rId7"/>
</worksheet>
</file>

<file path=xl/worksheets/sheet6.xml><?xml version="1.0" encoding="utf-8"?>
<worksheet xmlns="http://schemas.openxmlformats.org/spreadsheetml/2006/main" xmlns:r="http://schemas.openxmlformats.org/officeDocument/2006/relationships">
  <sheetPr>
    <pageSetUpPr fitToPage="1"/>
  </sheetPr>
  <dimension ref="A2:AA37"/>
  <sheetViews>
    <sheetView showGridLines="0" tabSelected="1" zoomScale="85" zoomScaleNormal="85" zoomScalePageLayoutView="0" workbookViewId="0" topLeftCell="A1">
      <selection activeCell="P5" sqref="P5"/>
    </sheetView>
  </sheetViews>
  <sheetFormatPr defaultColWidth="9.140625" defaultRowHeight="12.75"/>
  <cols>
    <col min="1" max="1" width="1.8515625" style="5" customWidth="1"/>
    <col min="2" max="2" width="23.7109375" style="5" customWidth="1"/>
    <col min="3" max="12" width="9.7109375" style="5" customWidth="1"/>
    <col min="13" max="13" width="11.421875" style="5" customWidth="1"/>
    <col min="14" max="16384" width="9.140625" style="5" customWidth="1"/>
  </cols>
  <sheetData>
    <row r="1" ht="8.25" customHeight="1"/>
    <row r="2" ht="20.25">
      <c r="B2" s="1" t="s">
        <v>123</v>
      </c>
    </row>
    <row r="3" ht="20.25">
      <c r="B3" s="1" t="s">
        <v>353</v>
      </c>
    </row>
    <row r="4" spans="3:12" ht="12.75">
      <c r="C4" s="30"/>
      <c r="D4" s="30"/>
      <c r="E4" s="30"/>
      <c r="F4" s="30"/>
      <c r="G4" s="30"/>
      <c r="H4" s="30"/>
      <c r="I4" s="30"/>
      <c r="J4" s="30"/>
      <c r="K4" s="30"/>
      <c r="L4" s="30"/>
    </row>
    <row r="5" spans="2:13" ht="12.75">
      <c r="B5" s="31"/>
      <c r="C5" s="2">
        <v>1961</v>
      </c>
      <c r="D5" s="2">
        <v>1965</v>
      </c>
      <c r="E5" s="2">
        <v>1970</v>
      </c>
      <c r="F5" s="2">
        <v>1975</v>
      </c>
      <c r="G5" s="2">
        <v>1980</v>
      </c>
      <c r="H5" s="2">
        <v>1985</v>
      </c>
      <c r="I5" s="2">
        <v>1990</v>
      </c>
      <c r="J5" s="2">
        <v>1995</v>
      </c>
      <c r="K5" s="2">
        <v>2000</v>
      </c>
      <c r="L5" s="68">
        <v>2005</v>
      </c>
      <c r="M5" s="3">
        <v>2007</v>
      </c>
    </row>
    <row r="6" spans="2:13" ht="29.25" customHeight="1">
      <c r="B6" s="50" t="s">
        <v>0</v>
      </c>
      <c r="C6" s="55">
        <v>3.072759</v>
      </c>
      <c r="D6" s="55">
        <v>3.323276</v>
      </c>
      <c r="E6" s="55">
        <v>3.677088</v>
      </c>
      <c r="F6" s="55">
        <v>4.052231</v>
      </c>
      <c r="G6" s="55">
        <v>4.428081</v>
      </c>
      <c r="H6" s="55">
        <v>4.836409</v>
      </c>
      <c r="I6" s="55">
        <v>5.280292</v>
      </c>
      <c r="J6" s="55">
        <v>5.713069</v>
      </c>
      <c r="K6" s="55">
        <v>6.115373</v>
      </c>
      <c r="L6" s="55">
        <v>6.512279</v>
      </c>
      <c r="M6" s="69">
        <v>6.670799</v>
      </c>
    </row>
    <row r="7" spans="2:13" ht="30.75" customHeight="1">
      <c r="B7" s="51" t="s">
        <v>1</v>
      </c>
      <c r="C7" s="60">
        <v>2.35580968315289</v>
      </c>
      <c r="D7" s="60">
        <v>2.52210526402027</v>
      </c>
      <c r="E7" s="60">
        <v>2.7580520219181</v>
      </c>
      <c r="F7" s="60">
        <v>2.76859281501654</v>
      </c>
      <c r="G7" s="60">
        <v>2.78452247854512</v>
      </c>
      <c r="H7" s="60">
        <v>2.59923168461117</v>
      </c>
      <c r="I7" s="60">
        <v>2.65487857967094</v>
      </c>
      <c r="J7" s="60">
        <v>2.5991362514708</v>
      </c>
      <c r="K7" s="60">
        <v>2.53223292861828</v>
      </c>
      <c r="L7" s="60">
        <v>2.65517607453726</v>
      </c>
      <c r="M7" s="70">
        <v>2.69736206097808</v>
      </c>
    </row>
    <row r="8" spans="2:13" ht="25.5" customHeight="1">
      <c r="B8" s="52" t="s">
        <v>2</v>
      </c>
      <c r="C8" s="58">
        <v>1.13447292304872</v>
      </c>
      <c r="D8" s="58">
        <v>1.06595586445322</v>
      </c>
      <c r="E8" s="58">
        <v>0.992679517344757</v>
      </c>
      <c r="F8" s="58">
        <v>0.91119564275369</v>
      </c>
      <c r="G8" s="58">
        <v>0.846781157937757</v>
      </c>
      <c r="H8" s="58">
        <v>0.793097206002627</v>
      </c>
      <c r="I8" s="58">
        <v>0.738590431165837</v>
      </c>
      <c r="J8" s="58">
        <v>0.674075997246469</v>
      </c>
      <c r="K8" s="58">
        <v>0.632341319468645</v>
      </c>
      <c r="L8" s="58">
        <v>0.60062083272568</v>
      </c>
      <c r="M8" s="59">
        <v>0.585130107585236</v>
      </c>
    </row>
    <row r="9" spans="2:13" ht="25.5" customHeight="1">
      <c r="B9" s="52" t="s">
        <v>3</v>
      </c>
      <c r="C9" s="58">
        <v>0.389719050439947</v>
      </c>
      <c r="D9" s="58">
        <v>0.386942330893045</v>
      </c>
      <c r="E9" s="58">
        <v>0.347781050670867</v>
      </c>
      <c r="F9" s="58">
        <v>0.339539081640971</v>
      </c>
      <c r="G9" s="58">
        <v>0.299201242500694</v>
      </c>
      <c r="H9" s="58">
        <v>0.229493281231443</v>
      </c>
      <c r="I9" s="58">
        <v>0.24061219127313</v>
      </c>
      <c r="J9" s="58">
        <v>0.244641716215733</v>
      </c>
      <c r="K9" s="58">
        <v>0.224855715027425</v>
      </c>
      <c r="L9" s="58">
        <v>0.215721195081218</v>
      </c>
      <c r="M9" s="59">
        <v>0.209111952555442</v>
      </c>
    </row>
    <row r="10" spans="2:13" ht="25.5" customHeight="1">
      <c r="B10" s="53" t="s">
        <v>4</v>
      </c>
      <c r="C10" s="58">
        <v>0.401327574614715</v>
      </c>
      <c r="D10" s="58">
        <v>0.396136193695367</v>
      </c>
      <c r="E10" s="58">
        <v>0.384808565440196</v>
      </c>
      <c r="F10" s="58">
        <v>0.355955247120721</v>
      </c>
      <c r="G10" s="58">
        <v>0.358218121461304</v>
      </c>
      <c r="H10" s="58">
        <v>0.346713605824779</v>
      </c>
      <c r="I10" s="58">
        <v>0.342073182222022</v>
      </c>
      <c r="J10" s="58">
        <v>0.303541847576495</v>
      </c>
      <c r="K10" s="58">
        <v>0.297894737405653</v>
      </c>
      <c r="L10" s="58">
        <v>0.29118305736878</v>
      </c>
      <c r="M10" s="59">
        <v>0.286314330295635</v>
      </c>
    </row>
    <row r="11" spans="2:13" ht="25.5" customHeight="1">
      <c r="B11" s="52" t="s">
        <v>5</v>
      </c>
      <c r="C11" s="58">
        <v>0.0915332004891891</v>
      </c>
      <c r="D11" s="58">
        <v>0.095713374991203</v>
      </c>
      <c r="E11" s="58">
        <v>0.100802997551389</v>
      </c>
      <c r="F11" s="58">
        <v>0.096008983291695</v>
      </c>
      <c r="G11" s="58">
        <v>0.0933962656608965</v>
      </c>
      <c r="H11" s="58">
        <v>0.0948844918893177</v>
      </c>
      <c r="I11" s="58">
        <v>0.10067446604756</v>
      </c>
      <c r="J11" s="58">
        <v>0.114552637542785</v>
      </c>
      <c r="K11" s="58">
        <v>0.109864158932992</v>
      </c>
      <c r="L11" s="58">
        <v>0.111023780297837</v>
      </c>
      <c r="M11" s="59">
        <v>0.108796863102038</v>
      </c>
    </row>
    <row r="12" spans="2:13" ht="25.5" customHeight="1">
      <c r="B12" s="52" t="s">
        <v>6</v>
      </c>
      <c r="C12" s="58">
        <v>0.274082481157076</v>
      </c>
      <c r="D12" s="58">
        <v>0.512529167332683</v>
      </c>
      <c r="E12" s="58">
        <v>0.866825366300945</v>
      </c>
      <c r="F12" s="58">
        <v>1.00053743634262</v>
      </c>
      <c r="G12" s="58">
        <v>1.12132290605124</v>
      </c>
      <c r="H12" s="58">
        <v>1.06996984133028</v>
      </c>
      <c r="I12" s="58">
        <v>1.1677705601664</v>
      </c>
      <c r="J12" s="58">
        <v>1.19815093379338</v>
      </c>
      <c r="K12" s="58">
        <v>1.20300249004563</v>
      </c>
      <c r="L12" s="58">
        <v>1.37255313587334</v>
      </c>
      <c r="M12" s="59">
        <v>1.44410781985767</v>
      </c>
    </row>
    <row r="13" spans="2:13" ht="25.5" customHeight="1">
      <c r="B13" s="52" t="s">
        <v>7</v>
      </c>
      <c r="C13" s="58">
        <v>0.0646744534032434</v>
      </c>
      <c r="D13" s="58">
        <v>0.0648283326547475</v>
      </c>
      <c r="E13" s="58">
        <v>0.0651545246099498</v>
      </c>
      <c r="F13" s="58">
        <v>0.0653564238668426</v>
      </c>
      <c r="G13" s="58">
        <v>0.0656027849332302</v>
      </c>
      <c r="H13" s="58">
        <v>0.0650732583327266</v>
      </c>
      <c r="I13" s="58">
        <v>0.0651577487959916</v>
      </c>
      <c r="J13" s="58">
        <v>0.0641731190959405</v>
      </c>
      <c r="K13" s="58">
        <v>0.0642745077379326</v>
      </c>
      <c r="L13" s="58">
        <v>0.0640740731904075</v>
      </c>
      <c r="M13" s="71">
        <v>0.0639009875820612</v>
      </c>
    </row>
    <row r="14" spans="2:13" ht="25.5" customHeight="1">
      <c r="B14" s="54" t="s">
        <v>8</v>
      </c>
      <c r="C14" s="72">
        <v>3.73499194439848</v>
      </c>
      <c r="D14" s="72">
        <v>3.46334968328778</v>
      </c>
      <c r="E14" s="72">
        <v>3.14414339458113</v>
      </c>
      <c r="F14" s="72">
        <v>2.86350417745027</v>
      </c>
      <c r="G14" s="72">
        <v>2.63185492638589</v>
      </c>
      <c r="H14" s="72">
        <v>2.42683573123736</v>
      </c>
      <c r="I14" s="72">
        <v>2.25170637493572</v>
      </c>
      <c r="J14" s="72">
        <v>2.09432471215752</v>
      </c>
      <c r="K14" s="72">
        <v>1.95557316996312</v>
      </c>
      <c r="L14" s="72">
        <v>1.83019539204823</v>
      </c>
      <c r="M14" s="61">
        <v>1.78308327733704</v>
      </c>
    </row>
    <row r="15" spans="2:17" ht="25.5" customHeight="1">
      <c r="B15" s="53" t="s">
        <v>124</v>
      </c>
      <c r="C15" s="56">
        <v>0.6307402313640847</v>
      </c>
      <c r="D15" s="56">
        <v>0.7282271484714818</v>
      </c>
      <c r="E15" s="56">
        <v>0.8772030011963032</v>
      </c>
      <c r="F15" s="56">
        <v>0.9668548196363237</v>
      </c>
      <c r="G15" s="56">
        <v>1.0580075864473564</v>
      </c>
      <c r="H15" s="56">
        <v>1.0710373393447241</v>
      </c>
      <c r="I15" s="56">
        <v>1.179051855616268</v>
      </c>
      <c r="J15" s="56">
        <v>1.2410378564426316</v>
      </c>
      <c r="K15" s="56">
        <v>1.2948801750363732</v>
      </c>
      <c r="L15" s="56">
        <v>1.4507609876373735</v>
      </c>
      <c r="M15" s="57">
        <v>1.5127515889254914</v>
      </c>
      <c r="N15" s="10"/>
      <c r="O15" s="10"/>
      <c r="P15" s="32"/>
      <c r="Q15" s="32"/>
    </row>
    <row r="16" ht="12.75">
      <c r="N16" s="32"/>
    </row>
    <row r="17" spans="2:14" s="19" customFormat="1" ht="24.75" customHeight="1">
      <c r="B17" s="4" t="s">
        <v>9</v>
      </c>
      <c r="C17" s="5"/>
      <c r="D17" s="16"/>
      <c r="E17" s="5"/>
      <c r="F17" s="5"/>
      <c r="G17" s="5"/>
      <c r="H17" s="5"/>
      <c r="I17" s="5"/>
      <c r="J17" s="5"/>
      <c r="K17" s="5"/>
      <c r="L17" s="5"/>
      <c r="M17" s="5"/>
      <c r="N17" s="32"/>
    </row>
    <row r="18" spans="2:13" s="32" customFormat="1" ht="12.75">
      <c r="B18" s="5" t="s">
        <v>160</v>
      </c>
      <c r="C18" s="5"/>
      <c r="D18" s="16"/>
      <c r="E18" s="5"/>
      <c r="F18" s="5"/>
      <c r="G18" s="5"/>
      <c r="H18" s="5"/>
      <c r="I18" s="5"/>
      <c r="J18" s="5"/>
      <c r="K18" s="5"/>
      <c r="L18" s="5"/>
      <c r="M18" s="5"/>
    </row>
    <row r="19" spans="1:13" s="32" customFormat="1" ht="12.75" customHeight="1">
      <c r="A19" s="5"/>
      <c r="B19" s="133" t="s">
        <v>155</v>
      </c>
      <c r="C19" s="133"/>
      <c r="D19" s="133"/>
      <c r="E19" s="133"/>
      <c r="F19" s="133"/>
      <c r="G19" s="133"/>
      <c r="H19" s="133"/>
      <c r="I19" s="27"/>
      <c r="J19" s="27"/>
      <c r="K19" s="27"/>
      <c r="L19" s="27"/>
      <c r="M19" s="5"/>
    </row>
    <row r="20" spans="1:13" s="32" customFormat="1" ht="12.75">
      <c r="A20" s="5"/>
      <c r="B20" s="5"/>
      <c r="C20" s="5"/>
      <c r="D20" s="5"/>
      <c r="E20" s="5"/>
      <c r="F20" s="5"/>
      <c r="G20" s="5"/>
      <c r="H20" s="5"/>
      <c r="I20" s="5"/>
      <c r="J20" s="5"/>
      <c r="K20" s="5"/>
      <c r="L20" s="5"/>
      <c r="M20" s="5"/>
    </row>
    <row r="21" spans="1:13" s="32" customFormat="1" ht="12.75">
      <c r="A21" s="5"/>
      <c r="B21" s="5"/>
      <c r="C21" s="5"/>
      <c r="D21" s="5"/>
      <c r="E21" s="5"/>
      <c r="F21" s="5"/>
      <c r="G21" s="5"/>
      <c r="H21" s="5"/>
      <c r="I21" s="5"/>
      <c r="J21" s="5"/>
      <c r="K21" s="5"/>
      <c r="L21" s="5"/>
      <c r="M21" s="5"/>
    </row>
    <row r="22" spans="1:13" s="32" customFormat="1" ht="15" customHeight="1">
      <c r="A22" s="5"/>
      <c r="B22" s="19"/>
      <c r="C22" s="19"/>
      <c r="D22" s="19"/>
      <c r="E22" s="19"/>
      <c r="F22" s="19"/>
      <c r="G22" s="19"/>
      <c r="H22" s="19"/>
      <c r="I22" s="19"/>
      <c r="J22" s="5"/>
      <c r="K22" s="5"/>
      <c r="L22" s="5"/>
      <c r="M22" s="19"/>
    </row>
    <row r="23" spans="1:14" s="32" customFormat="1" ht="12.75">
      <c r="A23" s="5"/>
      <c r="B23" s="5"/>
      <c r="C23" s="5"/>
      <c r="D23" s="5"/>
      <c r="E23" s="5"/>
      <c r="F23" s="5"/>
      <c r="G23" s="5"/>
      <c r="H23" s="5"/>
      <c r="I23" s="5"/>
      <c r="J23" s="5"/>
      <c r="K23" s="5"/>
      <c r="L23" s="5"/>
      <c r="M23" s="5"/>
      <c r="N23" s="5"/>
    </row>
    <row r="24" spans="1:14" s="32" customFormat="1" ht="12.75">
      <c r="A24" s="5"/>
      <c r="B24" s="5"/>
      <c r="C24" s="5"/>
      <c r="D24" s="5"/>
      <c r="E24" s="5"/>
      <c r="F24" s="5"/>
      <c r="G24" s="5"/>
      <c r="H24" s="5"/>
      <c r="I24" s="5"/>
      <c r="J24" s="5"/>
      <c r="K24" s="5"/>
      <c r="L24" s="5"/>
      <c r="M24" s="5"/>
      <c r="N24" s="5"/>
    </row>
    <row r="25" spans="1:27" s="32" customFormat="1" ht="12.75">
      <c r="A25" s="5"/>
      <c r="B25" s="5"/>
      <c r="C25" s="5"/>
      <c r="D25" s="5"/>
      <c r="E25" s="5"/>
      <c r="F25" s="5"/>
      <c r="G25" s="5"/>
      <c r="H25" s="5"/>
      <c r="I25" s="5"/>
      <c r="J25" s="5"/>
      <c r="K25" s="5"/>
      <c r="L25" s="5"/>
      <c r="M25" s="5"/>
      <c r="N25" s="5"/>
      <c r="O25" s="5"/>
      <c r="P25" s="5"/>
      <c r="Q25" s="5"/>
      <c r="R25" s="5"/>
      <c r="S25" s="5"/>
      <c r="T25" s="5"/>
      <c r="U25" s="5"/>
      <c r="V25" s="5"/>
      <c r="W25" s="5"/>
      <c r="X25" s="5"/>
      <c r="Y25" s="5"/>
      <c r="Z25" s="5"/>
      <c r="AA25" s="5"/>
    </row>
    <row r="26" spans="1:27" s="32" customFormat="1" ht="12.75">
      <c r="A26" s="19"/>
      <c r="B26" s="5"/>
      <c r="C26" s="5"/>
      <c r="D26" s="5"/>
      <c r="E26" s="5"/>
      <c r="F26" s="5"/>
      <c r="G26" s="5"/>
      <c r="H26" s="5"/>
      <c r="I26" s="5"/>
      <c r="J26" s="5"/>
      <c r="K26" s="5"/>
      <c r="L26" s="5"/>
      <c r="M26" s="5"/>
      <c r="N26" s="5"/>
      <c r="O26" s="5"/>
      <c r="P26" s="5"/>
      <c r="Q26" s="5"/>
      <c r="R26" s="5"/>
      <c r="S26" s="5"/>
      <c r="T26" s="5"/>
      <c r="U26" s="5"/>
      <c r="V26" s="5"/>
      <c r="W26" s="5"/>
      <c r="X26" s="5"/>
      <c r="Y26" s="5"/>
      <c r="Z26" s="5"/>
      <c r="AA26" s="5"/>
    </row>
    <row r="37" spans="1:27" s="19" customFormat="1" ht="12.75">
      <c r="A37" s="5"/>
      <c r="B37" s="5"/>
      <c r="C37" s="5"/>
      <c r="D37" s="5"/>
      <c r="E37" s="5"/>
      <c r="F37" s="5"/>
      <c r="G37" s="5"/>
      <c r="H37" s="5"/>
      <c r="I37" s="5"/>
      <c r="J37" s="5"/>
      <c r="K37" s="5"/>
      <c r="L37" s="5"/>
      <c r="M37" s="5"/>
      <c r="N37" s="5"/>
      <c r="O37" s="5"/>
      <c r="P37" s="5"/>
      <c r="Q37" s="5"/>
      <c r="R37" s="5"/>
      <c r="S37" s="5"/>
      <c r="T37" s="5"/>
      <c r="U37" s="5"/>
      <c r="V37" s="5"/>
      <c r="W37" s="5"/>
      <c r="X37" s="5"/>
      <c r="Y37" s="5"/>
      <c r="Z37" s="5"/>
      <c r="AA37" s="5"/>
    </row>
  </sheetData>
  <sheetProtection/>
  <mergeCells count="1">
    <mergeCell ref="B19:H19"/>
  </mergeCells>
  <conditionalFormatting sqref="C15:M15">
    <cfRule type="cellIs" priority="1" dxfId="0" operator="greaterThan" stopIfTrue="1">
      <formula>1</formula>
    </cfRule>
  </conditionalFormatting>
  <printOptions horizontalCentered="1" verticalCentered="1"/>
  <pageMargins left="0.38" right="0.58" top="0.55" bottom="1" header="0.39" footer="0.5"/>
  <pageSetup fitToHeight="1" fitToWidth="1" horizontalDpi="600" verticalDpi="600" orientation="landscape" scale="96" r:id="rId2"/>
  <headerFooter alignWithMargins="0">
    <oddFooter>&amp;C&amp;"Arial,Italic"&amp;A&amp;"Arial,Regular" of file &amp;"Arial,Italic"&amp;F&amp;"Arial,Regular", page &amp;P of &amp;N, printed: &amp;D, © Global Footprint Network, 2009. For more info, contact &amp;"Arial,Bold"www.footprintnetwork.org</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Footprint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Mathis Wackernagel</dc:creator>
  <cp:keywords/>
  <dc:description/>
  <cp:lastModifiedBy>Bree Barbeau</cp:lastModifiedBy>
  <cp:lastPrinted>2010-10-08T00:57:01Z</cp:lastPrinted>
  <dcterms:created xsi:type="dcterms:W3CDTF">2008-10-27T17:31:14Z</dcterms:created>
  <dcterms:modified xsi:type="dcterms:W3CDTF">2010-12-07T17:28:18Z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